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95" windowWidth="15420" windowHeight="4140" activeTab="2"/>
  </bookViews>
  <sheets>
    <sheet name="EGRESOS 2012 (2)" sheetId="4" r:id="rId1"/>
    <sheet name="EGRESOS 2012" sheetId="2" r:id="rId2"/>
    <sheet name="INGRESOS 2012" sheetId="3" r:id="rId3"/>
  </sheets>
  <definedNames>
    <definedName name="_xlnm.Print_Area" localSheetId="1">'EGRESOS 2012'!$A$1:$K$114</definedName>
    <definedName name="_xlnm.Print_Area" localSheetId="0">'EGRESOS 2012 (2)'!$A$1:$K$114</definedName>
  </definedNames>
  <calcPr calcId="145621"/>
</workbook>
</file>

<file path=xl/calcChain.xml><?xml version="1.0" encoding="utf-8"?>
<calcChain xmlns="http://schemas.openxmlformats.org/spreadsheetml/2006/main">
  <c r="D112" i="4" l="1"/>
  <c r="D113" i="4"/>
  <c r="D108" i="4"/>
  <c r="D109" i="4"/>
  <c r="D76" i="4"/>
  <c r="D71" i="4"/>
  <c r="D77" i="4"/>
  <c r="D78" i="4"/>
  <c r="D114" i="4"/>
  <c r="D62" i="4"/>
  <c r="D63" i="4"/>
  <c r="D67" i="4"/>
  <c r="D52" i="4"/>
  <c r="D39" i="4"/>
  <c r="D38" i="4"/>
  <c r="D41" i="4"/>
  <c r="D42" i="4"/>
  <c r="D31" i="4"/>
  <c r="D25" i="4"/>
  <c r="D20" i="4"/>
  <c r="E104" i="3"/>
  <c r="E108" i="3"/>
  <c r="E107" i="3"/>
  <c r="E109" i="3"/>
  <c r="E114" i="3"/>
  <c r="E100" i="3"/>
  <c r="E29" i="3"/>
  <c r="E117" i="3"/>
  <c r="E118" i="3"/>
  <c r="E121" i="3"/>
  <c r="D23" i="3"/>
  <c r="D22" i="3"/>
  <c r="E24" i="3"/>
  <c r="E18" i="3"/>
  <c r="D112" i="2"/>
  <c r="D108" i="2"/>
  <c r="D109" i="2"/>
  <c r="E38" i="3"/>
  <c r="D76" i="2"/>
  <c r="D71" i="2"/>
  <c r="D77" i="2"/>
  <c r="D62" i="2"/>
  <c r="D63" i="2"/>
  <c r="D67" i="2"/>
  <c r="D52" i="2"/>
  <c r="D39" i="2"/>
  <c r="D41" i="2"/>
  <c r="D42" i="2"/>
  <c r="D78" i="2"/>
  <c r="D38" i="2"/>
  <c r="D31" i="2"/>
  <c r="D25" i="2"/>
  <c r="D20" i="2"/>
  <c r="D113" i="2"/>
  <c r="D114" i="2"/>
  <c r="E37" i="3"/>
  <c r="E112" i="4"/>
  <c r="E113" i="4"/>
  <c r="E106" i="4"/>
  <c r="E102" i="4"/>
  <c r="E98" i="4"/>
  <c r="E94" i="4"/>
  <c r="E90" i="4"/>
  <c r="E86" i="4"/>
  <c r="E82" i="4"/>
  <c r="E75" i="4"/>
  <c r="E70" i="4"/>
  <c r="E71" i="4"/>
  <c r="E61" i="4"/>
  <c r="E57" i="4"/>
  <c r="E48" i="4"/>
  <c r="E35" i="4"/>
  <c r="E29" i="4"/>
  <c r="E24" i="4"/>
  <c r="E18" i="4"/>
  <c r="E14" i="4"/>
  <c r="E38" i="4"/>
  <c r="E111" i="4"/>
  <c r="E104" i="4"/>
  <c r="E100" i="4"/>
  <c r="E96" i="4"/>
  <c r="E92" i="4"/>
  <c r="E88" i="4"/>
  <c r="E84" i="4"/>
  <c r="E73" i="4"/>
  <c r="E65" i="4"/>
  <c r="E66" i="4"/>
  <c r="E59" i="4"/>
  <c r="E55" i="4"/>
  <c r="E50" i="4"/>
  <c r="E46" i="4"/>
  <c r="E37" i="4"/>
  <c r="E33" i="4"/>
  <c r="E27" i="4"/>
  <c r="E22" i="4"/>
  <c r="E16" i="4"/>
  <c r="E12" i="4"/>
  <c r="E105" i="4"/>
  <c r="E97" i="4"/>
  <c r="E89" i="4"/>
  <c r="E81" i="4"/>
  <c r="E56" i="4"/>
  <c r="E47" i="4"/>
  <c r="E34" i="4"/>
  <c r="E23" i="4"/>
  <c r="E13" i="4"/>
  <c r="E62" i="4"/>
  <c r="E103" i="4"/>
  <c r="E95" i="4"/>
  <c r="E87" i="4"/>
  <c r="E54" i="4"/>
  <c r="E63" i="4"/>
  <c r="E45" i="4"/>
  <c r="E30" i="4"/>
  <c r="E19" i="4"/>
  <c r="E11" i="4"/>
  <c r="E101" i="4"/>
  <c r="E93" i="4"/>
  <c r="E85" i="4"/>
  <c r="E74" i="4"/>
  <c r="E60" i="4"/>
  <c r="E51" i="4"/>
  <c r="E40" i="4"/>
  <c r="E28" i="4"/>
  <c r="E17" i="4"/>
  <c r="E39" i="4"/>
  <c r="E107" i="4"/>
  <c r="E99" i="4"/>
  <c r="E91" i="4"/>
  <c r="E83" i="4"/>
  <c r="E58" i="4"/>
  <c r="E49" i="4"/>
  <c r="E36" i="4"/>
  <c r="E15" i="4"/>
  <c r="F23" i="3"/>
  <c r="E30" i="3"/>
  <c r="F22" i="3"/>
  <c r="E39" i="2"/>
  <c r="E108" i="4"/>
  <c r="E109" i="4"/>
  <c r="E41" i="4"/>
  <c r="F17" i="3"/>
  <c r="F26" i="3"/>
  <c r="F29" i="3"/>
  <c r="F28" i="3"/>
  <c r="F20" i="3"/>
  <c r="F27" i="3"/>
  <c r="F21" i="3"/>
  <c r="F16" i="3"/>
  <c r="E52" i="4"/>
  <c r="E20" i="4"/>
  <c r="E25" i="4"/>
  <c r="E67" i="4"/>
  <c r="E40" i="3"/>
  <c r="F37" i="3"/>
  <c r="E31" i="4"/>
  <c r="E76" i="4"/>
  <c r="E77" i="4"/>
  <c r="E111" i="2"/>
  <c r="E104" i="2"/>
  <c r="E100" i="2"/>
  <c r="E96" i="2"/>
  <c r="E92" i="2"/>
  <c r="E88" i="2"/>
  <c r="E84" i="2"/>
  <c r="E73" i="2"/>
  <c r="E65" i="2"/>
  <c r="E66" i="2"/>
  <c r="E59" i="2"/>
  <c r="E55" i="2"/>
  <c r="E49" i="2"/>
  <c r="E45" i="2"/>
  <c r="E36" i="2"/>
  <c r="E30" i="2"/>
  <c r="E19" i="2"/>
  <c r="E15" i="2"/>
  <c r="E11" i="2"/>
  <c r="E106" i="2"/>
  <c r="E102" i="2"/>
  <c r="E98" i="2"/>
  <c r="E94" i="2"/>
  <c r="E90" i="2"/>
  <c r="E86" i="2"/>
  <c r="E82" i="2"/>
  <c r="E75" i="2"/>
  <c r="E70" i="2"/>
  <c r="E71" i="2"/>
  <c r="E61" i="2"/>
  <c r="E57" i="2"/>
  <c r="E51" i="2"/>
  <c r="E47" i="2"/>
  <c r="E40" i="2"/>
  <c r="E34" i="2"/>
  <c r="E28" i="2"/>
  <c r="E23" i="2"/>
  <c r="E17" i="2"/>
  <c r="E13" i="2"/>
  <c r="E38" i="2"/>
  <c r="E105" i="2"/>
  <c r="E101" i="2"/>
  <c r="E97" i="2"/>
  <c r="E93" i="2"/>
  <c r="E89" i="2"/>
  <c r="E85" i="2"/>
  <c r="E81" i="2"/>
  <c r="E74" i="2"/>
  <c r="E60" i="2"/>
  <c r="E56" i="2"/>
  <c r="E50" i="2"/>
  <c r="E46" i="2"/>
  <c r="E37" i="2"/>
  <c r="E33" i="2"/>
  <c r="E27" i="2"/>
  <c r="E22" i="2"/>
  <c r="E16" i="2"/>
  <c r="E12" i="2"/>
  <c r="E112" i="2"/>
  <c r="E113" i="2"/>
  <c r="E99" i="2"/>
  <c r="E83" i="2"/>
  <c r="E58" i="2"/>
  <c r="E35" i="2"/>
  <c r="E14" i="2"/>
  <c r="E95" i="2"/>
  <c r="E54" i="2"/>
  <c r="E29" i="2"/>
  <c r="E107" i="2"/>
  <c r="E91" i="2"/>
  <c r="E48" i="2"/>
  <c r="E24" i="2"/>
  <c r="E62" i="2"/>
  <c r="E103" i="2"/>
  <c r="E87" i="2"/>
  <c r="E18" i="2"/>
  <c r="E31" i="2"/>
  <c r="E108" i="2"/>
  <c r="E109" i="2"/>
  <c r="E52" i="2"/>
  <c r="F24" i="3"/>
  <c r="E42" i="4"/>
  <c r="E78" i="4"/>
  <c r="E114" i="4"/>
  <c r="E20" i="2"/>
  <c r="E25" i="2"/>
  <c r="F39" i="3"/>
  <c r="F38" i="3"/>
  <c r="F40" i="3"/>
  <c r="E63" i="2"/>
  <c r="E67" i="2"/>
  <c r="E41" i="2"/>
  <c r="E76" i="2"/>
  <c r="E77" i="2"/>
  <c r="F18" i="3"/>
  <c r="F30" i="3"/>
  <c r="E78" i="2"/>
  <c r="E114" i="2"/>
  <c r="E42" i="2"/>
</calcChain>
</file>

<file path=xl/sharedStrings.xml><?xml version="1.0" encoding="utf-8"?>
<sst xmlns="http://schemas.openxmlformats.org/spreadsheetml/2006/main" count="664" uniqueCount="338">
  <si>
    <t>NUMERAL</t>
  </si>
  <si>
    <t>DETALLE</t>
  </si>
  <si>
    <t>VALOR</t>
  </si>
  <si>
    <t>VALOR TOTAL</t>
  </si>
  <si>
    <t>EGRESOS</t>
  </si>
  <si>
    <t>2.1.</t>
  </si>
  <si>
    <t>GASTOS DE FUNCIONAMIENTO</t>
  </si>
  <si>
    <t>2.1.1.</t>
  </si>
  <si>
    <t>2.1.1.1.</t>
  </si>
  <si>
    <t>GASTOS DE PERSONAL</t>
  </si>
  <si>
    <t>SERVICIOS PERSONALES ASOCIADOS A LA NOMINA</t>
  </si>
  <si>
    <t>2.1.1.1.1.</t>
  </si>
  <si>
    <t>Sueldos Personal Nómina</t>
  </si>
  <si>
    <t>2.1.1.1.2.</t>
  </si>
  <si>
    <t>Prima de Servicios</t>
  </si>
  <si>
    <t>2.1.1.1.3.</t>
  </si>
  <si>
    <t>Prima de Navidad</t>
  </si>
  <si>
    <t>2.1.1.1.4.</t>
  </si>
  <si>
    <t>Prima Vacacional</t>
  </si>
  <si>
    <t>2.1.1.1.5.</t>
  </si>
  <si>
    <t>Bonificación Servicios Prestados</t>
  </si>
  <si>
    <t>2.1.1.1.6.</t>
  </si>
  <si>
    <t>Bonificación de Recreación</t>
  </si>
  <si>
    <t>2.1.1.1.7.</t>
  </si>
  <si>
    <t>Prima Técnica</t>
  </si>
  <si>
    <t>2.1.1.1.8.</t>
  </si>
  <si>
    <t>Indemnización Vacaciones en Dinero y Otros</t>
  </si>
  <si>
    <t>2.1.1.1.9.</t>
  </si>
  <si>
    <t>Auxilio de Tansporte</t>
  </si>
  <si>
    <t>SUB TOTAL</t>
  </si>
  <si>
    <t>2.1.1.2.</t>
  </si>
  <si>
    <t>SERVICIOS PERSONALES INDIRECTOS</t>
  </si>
  <si>
    <t>2.1.1.2.1.</t>
  </si>
  <si>
    <t>Otros Servicios Personales</t>
  </si>
  <si>
    <t>2.1.1.2.2.</t>
  </si>
  <si>
    <t>Honorarios</t>
  </si>
  <si>
    <t>2.1.1.2.3.</t>
  </si>
  <si>
    <t>2.1.1.3.</t>
  </si>
  <si>
    <t>CONTRIBUCIONES INHERENTES A LA NOMINA DEL SECTOR PRIVADO</t>
  </si>
  <si>
    <t>2.1.1.3.1.</t>
  </si>
  <si>
    <t>Fondo de Pensiones</t>
  </si>
  <si>
    <t>2.1.1.3.2.</t>
  </si>
  <si>
    <t>Entidades Promotoras de Salud</t>
  </si>
  <si>
    <t>2.1.1.3.3.</t>
  </si>
  <si>
    <t>Cesantias</t>
  </si>
  <si>
    <t>2.1.1.3.4.</t>
  </si>
  <si>
    <t>Caja de Compensación Familiar (4%)</t>
  </si>
  <si>
    <t>2.1.1.4.</t>
  </si>
  <si>
    <t>CONTRIBUCIONES INHERENTES A LA NOMINA DEL SECTOR PUBLICO</t>
  </si>
  <si>
    <t>2.1.1.4.1.</t>
  </si>
  <si>
    <t>2.1.1.4.2.</t>
  </si>
  <si>
    <t>2.1.1.4.3.</t>
  </si>
  <si>
    <t>2.1.1.4.4.</t>
  </si>
  <si>
    <t>Riesgos Profesionales</t>
  </si>
  <si>
    <t>2.1.1.4.5.</t>
  </si>
  <si>
    <t>2.1.1.4.6.</t>
  </si>
  <si>
    <t>I.C.B.F.(3%)</t>
  </si>
  <si>
    <t>TOTAL GASTOS DE PERSONAL</t>
  </si>
  <si>
    <t>2.1.2.</t>
  </si>
  <si>
    <t>2.1.2.1.</t>
  </si>
  <si>
    <t>ADQUISICION DE BIENES</t>
  </si>
  <si>
    <t>2.1.2.1.1.</t>
  </si>
  <si>
    <t>2.1.2.1.2.</t>
  </si>
  <si>
    <t>Papelería y útiles de escritorio</t>
  </si>
  <si>
    <t>2.1.2.1.3.</t>
  </si>
  <si>
    <t>Impresos y Publicaciones</t>
  </si>
  <si>
    <t>2.1.2.1.4.</t>
  </si>
  <si>
    <t>Compra de Equipo</t>
  </si>
  <si>
    <t>2.1.2.1.5.</t>
  </si>
  <si>
    <t>Sistematización</t>
  </si>
  <si>
    <t>2.1.2.1.6.</t>
  </si>
  <si>
    <t>Servicio de Cafeteria y Aseo</t>
  </si>
  <si>
    <t>2.1.2.1.7.</t>
  </si>
  <si>
    <t>Repuestos y Combustibles</t>
  </si>
  <si>
    <t>2.1.2.2.</t>
  </si>
  <si>
    <t>ADQUISICION DE SERVICIOS</t>
  </si>
  <si>
    <t>2.1.2.2.1.</t>
  </si>
  <si>
    <t>2.1.2.2.2.</t>
  </si>
  <si>
    <t>Mantenimiento</t>
  </si>
  <si>
    <t>2.1.2.2.3.</t>
  </si>
  <si>
    <t>Viáticos y Transportes</t>
  </si>
  <si>
    <t>2.1.2.2.4.</t>
  </si>
  <si>
    <t>Servicios Públicos</t>
  </si>
  <si>
    <t>2.1.2.2.5.</t>
  </si>
  <si>
    <t>Seguros</t>
  </si>
  <si>
    <t>2.1.2.2.6.</t>
  </si>
  <si>
    <t>Gastos Notariales y Judiciales</t>
  </si>
  <si>
    <t>2.1.2.2.7.</t>
  </si>
  <si>
    <t>2.1.2.2.8.</t>
  </si>
  <si>
    <t>Gastos Varios e Imprevistos</t>
  </si>
  <si>
    <t>2.1.2.3.</t>
  </si>
  <si>
    <t>IMPUESTOS TASAS Y ADMINISTRACION</t>
  </si>
  <si>
    <t>2.1.2.3.1.</t>
  </si>
  <si>
    <t>Impuestos Tasas y Administración</t>
  </si>
  <si>
    <t>TOTAL GASTOS GENERALES</t>
  </si>
  <si>
    <t>2.1.3.</t>
  </si>
  <si>
    <t>TRANSFERENCIAS CORRIENTES</t>
  </si>
  <si>
    <t>2.1.3.1.</t>
  </si>
  <si>
    <t xml:space="preserve">Cuota de Fiscalización </t>
  </si>
  <si>
    <t>2.1.3.2.</t>
  </si>
  <si>
    <t>OTRAS TRANSFERENCIAS CORRIENTES</t>
  </si>
  <si>
    <t>2.1.3.2.1.</t>
  </si>
  <si>
    <t>Capacitación</t>
  </si>
  <si>
    <t>2.1.3.2.2.</t>
  </si>
  <si>
    <t>Bienestar Social</t>
  </si>
  <si>
    <t>2.1.3.2.3.</t>
  </si>
  <si>
    <t>Salud Ocupacional</t>
  </si>
  <si>
    <t>TOTAL TRANSFERENCIAS</t>
  </si>
  <si>
    <t>TOTAL GASTOS DE FUNCIONAMIENTO</t>
  </si>
  <si>
    <t>2.2.</t>
  </si>
  <si>
    <t>GASTOS DE INVERSION</t>
  </si>
  <si>
    <t>2.2.1.</t>
  </si>
  <si>
    <t>INVERSION</t>
  </si>
  <si>
    <t>2.2.1.1.</t>
  </si>
  <si>
    <t>Capacitación a Dirigentes y Autoridades Deportivas</t>
  </si>
  <si>
    <t>Apoyo a Juegos Universitarios</t>
  </si>
  <si>
    <t>Constitución Escuelas de Formación Deportiva</t>
  </si>
  <si>
    <t>Juegos Intercolegiados</t>
  </si>
  <si>
    <t>Juegos y Festivales Escolares</t>
  </si>
  <si>
    <t>Apoyo al Deporte Asociado</t>
  </si>
  <si>
    <t>Olimpiadas Juveniles e Intercomunales</t>
  </si>
  <si>
    <t>Apoyo al Sector Discapacitado</t>
  </si>
  <si>
    <t>Olimpiadas Carcelarias</t>
  </si>
  <si>
    <t>Cuadras Recreativas</t>
  </si>
  <si>
    <t>Festivales Deportivos Comunitarios</t>
  </si>
  <si>
    <t>Vacaciones Creativas</t>
  </si>
  <si>
    <t>Recreovía Calles Vivas</t>
  </si>
  <si>
    <t>Festivales para la Tercera Edad</t>
  </si>
  <si>
    <t>Olimpiadas Campesinas e Interveredales</t>
  </si>
  <si>
    <t>Olimpiadas Interentidades</t>
  </si>
  <si>
    <t>Fortalecimiento de Espacion, estructuras y mecanismos</t>
  </si>
  <si>
    <t>Mejoramiento de la Participación Ciudadana</t>
  </si>
  <si>
    <t>Capacitación Integral Jóvenes</t>
  </si>
  <si>
    <t>Implementación Granjas Integrales</t>
  </si>
  <si>
    <t>Capacitación para Organizaciones Juveniles OJAS</t>
  </si>
  <si>
    <t>Prevención y Formación Juvenil</t>
  </si>
  <si>
    <t>Consejo Mpal de la Juventud</t>
  </si>
  <si>
    <t>Olimpiadas Población Desplazada</t>
  </si>
  <si>
    <t>2.2.1.2.</t>
  </si>
  <si>
    <t>2.2.1.3.</t>
  </si>
  <si>
    <t>2.2.1.4.</t>
  </si>
  <si>
    <t>2.2.1.5.</t>
  </si>
  <si>
    <t>2.2.1.6.</t>
  </si>
  <si>
    <t>2.2.1.7.</t>
  </si>
  <si>
    <t>2.2.1.8.</t>
  </si>
  <si>
    <t>2.2.1.11.</t>
  </si>
  <si>
    <t>TOTAL INVERSION</t>
  </si>
  <si>
    <t>2.3.</t>
  </si>
  <si>
    <t>SERVICIO DE LA DEUDA PUBLICA</t>
  </si>
  <si>
    <t>2.3.1.</t>
  </si>
  <si>
    <t>DEUDA PUBLICA INTERNA</t>
  </si>
  <si>
    <t>TOTAL SERVICIO DE LA DEUDA PUBLICA</t>
  </si>
  <si>
    <t>TOTAL PRESUPUESTO DE EGRESOS</t>
  </si>
  <si>
    <t>GASTOS GENERALES</t>
  </si>
  <si>
    <t>Comunicaciones y  Transportes</t>
  </si>
  <si>
    <t>1.</t>
  </si>
  <si>
    <t>INGRESOS</t>
  </si>
  <si>
    <t>1.1.</t>
  </si>
  <si>
    <t>INGRESOS CORRIENTES</t>
  </si>
  <si>
    <t>1.1.1.</t>
  </si>
  <si>
    <t>TRIBUTARIOS</t>
  </si>
  <si>
    <t>1.1.1.1.</t>
  </si>
  <si>
    <t>1.1.2.</t>
  </si>
  <si>
    <t>NO TRIBUTARIOS</t>
  </si>
  <si>
    <t>1.1.2.1.</t>
  </si>
  <si>
    <t>Arrendamientos o convenios de uso de Escenarios Deportivos, Recreativos y Otros</t>
  </si>
  <si>
    <t>1.1.2.2.</t>
  </si>
  <si>
    <t>1.1.2.3.</t>
  </si>
  <si>
    <t>Aportes del Municipio</t>
  </si>
  <si>
    <t>Ley 715/01</t>
  </si>
  <si>
    <t>1.2.</t>
  </si>
  <si>
    <t>RECURSOS DE CAPITAL</t>
  </si>
  <si>
    <t>1.2.1.</t>
  </si>
  <si>
    <t>1.2.2.</t>
  </si>
  <si>
    <t>Rendimientos  Financieros Inversión Ley del Deporte</t>
  </si>
  <si>
    <t>Rendimientos Financieros Inversión Ley 715</t>
  </si>
  <si>
    <t>1.2.3.</t>
  </si>
  <si>
    <t>Rendimientos Financieros Recursos Propios</t>
  </si>
  <si>
    <t>TOTAL PRESUPUESTO DE INGRESOS</t>
  </si>
  <si>
    <t>2.</t>
  </si>
  <si>
    <t>GASTOS</t>
  </si>
  <si>
    <t>SERVICIO DE LA DEUDA</t>
  </si>
  <si>
    <t>TOTAL PRESUPUESTO DE GASTOS</t>
  </si>
  <si>
    <t>Materiales y Suministros</t>
  </si>
  <si>
    <t>INSTITUTO DE LA JUVENTUD EL DEPORTE Y LA RECREACION DE BUCARAMANGA INDERBU</t>
  </si>
  <si>
    <t>ANEXO  NUMERO 1</t>
  </si>
  <si>
    <t>ANEXO  NUMERO 2</t>
  </si>
  <si>
    <t>Otros Ingresos (Convenios, Inscripciones, Etc)</t>
  </si>
  <si>
    <t>Sentencias Judiciales</t>
  </si>
  <si>
    <t>2.2.1.9</t>
  </si>
  <si>
    <t>2.2.1.10.</t>
  </si>
  <si>
    <t>2.2.1.12</t>
  </si>
  <si>
    <t>2.2.1.13</t>
  </si>
  <si>
    <t>2.2.1.14</t>
  </si>
  <si>
    <t>2.2.1.15</t>
  </si>
  <si>
    <t>2.2.1.16</t>
  </si>
  <si>
    <t>2.2.1.17</t>
  </si>
  <si>
    <t>2.2.1.18</t>
  </si>
  <si>
    <t>2.2.1.19</t>
  </si>
  <si>
    <t>2.2.1.20</t>
  </si>
  <si>
    <t>2.2.1.21</t>
  </si>
  <si>
    <t>2.2.1.22</t>
  </si>
  <si>
    <t>2.2.1.23</t>
  </si>
  <si>
    <t>2.2.1.24</t>
  </si>
  <si>
    <t>2.2.1.25</t>
  </si>
  <si>
    <t>2.2.1.26</t>
  </si>
  <si>
    <t>2.2.1.27</t>
  </si>
  <si>
    <t>TRANSFERENCIAS SECTOR PUBLICO</t>
  </si>
  <si>
    <t>2.1.3.1.1.</t>
  </si>
  <si>
    <t>0.3.20.01</t>
  </si>
  <si>
    <t>0.3.20.02</t>
  </si>
  <si>
    <t>0.3.20.03.01</t>
  </si>
  <si>
    <t>0.3.20.03.02</t>
  </si>
  <si>
    <t>0.3.20.03.03</t>
  </si>
  <si>
    <t>0.3.20.03.05</t>
  </si>
  <si>
    <t>0.3.20.03.07</t>
  </si>
  <si>
    <t>0.3.20.08</t>
  </si>
  <si>
    <t>0.3.20.13</t>
  </si>
  <si>
    <t>0.3.20.14.01</t>
  </si>
  <si>
    <t>0.3.20.14</t>
  </si>
  <si>
    <t>0.3.20.14.02</t>
  </si>
  <si>
    <t>0.3.20.14.04</t>
  </si>
  <si>
    <t>0.3.20.15.</t>
  </si>
  <si>
    <t>0.3.20.16</t>
  </si>
  <si>
    <t>0.3.20.17</t>
  </si>
  <si>
    <t>0.3.21.</t>
  </si>
  <si>
    <t>0.3.21.03</t>
  </si>
  <si>
    <t>0.3.21.06</t>
  </si>
  <si>
    <t>0.3.21.90</t>
  </si>
  <si>
    <t>0.3.21.90.01</t>
  </si>
  <si>
    <t>0.3.21.90.02</t>
  </si>
  <si>
    <t>0.3.21.90.04</t>
  </si>
  <si>
    <t>0.3.21.90.05</t>
  </si>
  <si>
    <t>0.3.21.09</t>
  </si>
  <si>
    <t>0.3.21.08</t>
  </si>
  <si>
    <t>0.3.21.13</t>
  </si>
  <si>
    <t>0.3.21.19</t>
  </si>
  <si>
    <t>0.3.21.10</t>
  </si>
  <si>
    <t>0.3.21.01.01</t>
  </si>
  <si>
    <t>0.3.21.01.02</t>
  </si>
  <si>
    <t>0.3.21.23.01</t>
  </si>
  <si>
    <t>0.3.21.23-02</t>
  </si>
  <si>
    <t>0.3.21.23.03</t>
  </si>
  <si>
    <t>0.5.46.</t>
  </si>
  <si>
    <t>0.5.46.90</t>
  </si>
  <si>
    <t>0.5.46.90.01</t>
  </si>
  <si>
    <t>0.5.46.90.03</t>
  </si>
  <si>
    <t>0.5.46.90.04</t>
  </si>
  <si>
    <t>0.5.46.90.05</t>
  </si>
  <si>
    <t>0.5.46.90.06</t>
  </si>
  <si>
    <t>0.5.46.90.07</t>
  </si>
  <si>
    <t>0.5.46.90.08</t>
  </si>
  <si>
    <t>0.5.46.90.09</t>
  </si>
  <si>
    <t>0.5.46.90.10</t>
  </si>
  <si>
    <t>0.5.46.90.11</t>
  </si>
  <si>
    <t>0.5.46.90.12</t>
  </si>
  <si>
    <t>0.5.46.90.13</t>
  </si>
  <si>
    <t>0.5.46.90.14</t>
  </si>
  <si>
    <t>0.5.46.90.15</t>
  </si>
  <si>
    <t>0.5.46.90.16</t>
  </si>
  <si>
    <t>0.5.46.90.17</t>
  </si>
  <si>
    <t>0.5.46.90.18</t>
  </si>
  <si>
    <t>0.5.46.90.19</t>
  </si>
  <si>
    <t>0.5.46.90.20</t>
  </si>
  <si>
    <t>0.5.46.90.21</t>
  </si>
  <si>
    <t>0.5.46.90.22</t>
  </si>
  <si>
    <t>0.5.46.90.23</t>
  </si>
  <si>
    <t>0.5.46.90.24</t>
  </si>
  <si>
    <t>0.5.46.90.25</t>
  </si>
  <si>
    <t>0.5.46.90.26</t>
  </si>
  <si>
    <t>0.5.46.90.27</t>
  </si>
  <si>
    <t>0.2.04.93.01</t>
  </si>
  <si>
    <t>RESUMEN</t>
  </si>
  <si>
    <t>Mejoramiento y Apoyo a la Poblaciòn Juvenil Vulnerable</t>
  </si>
  <si>
    <t>0.3.21.07</t>
  </si>
  <si>
    <t>0.3.21.02</t>
  </si>
  <si>
    <t>0.4</t>
  </si>
  <si>
    <t>0.3</t>
  </si>
  <si>
    <t>0.5</t>
  </si>
  <si>
    <t>0.3.20</t>
  </si>
  <si>
    <t>Nóminas Temporales (Personal Supernumerario)</t>
  </si>
  <si>
    <t>0.3.20.07</t>
  </si>
  <si>
    <t>0.3.20.18</t>
  </si>
  <si>
    <t xml:space="preserve">ESAP (0.5%) </t>
  </si>
  <si>
    <t>2.1.1.4.7</t>
  </si>
  <si>
    <t>0.3.20.23</t>
  </si>
  <si>
    <t>2.1.1.4.8</t>
  </si>
  <si>
    <t xml:space="preserve">MIN ED (1%) </t>
  </si>
  <si>
    <t>SENA (0.5%)</t>
  </si>
  <si>
    <t>Construccion, Administración, Mantenimiento  Escenarios y Campos Deportivos</t>
  </si>
  <si>
    <t>CODIGO CONT</t>
  </si>
  <si>
    <t>2.1.2.2.9.</t>
  </si>
  <si>
    <t>0.3.21.12</t>
  </si>
  <si>
    <t>Arrendamientos</t>
  </si>
  <si>
    <t>Ley del Deporte (Ley 181/95 Impto Especta. Públicos</t>
  </si>
  <si>
    <t>0.5.46.90.28</t>
  </si>
  <si>
    <t>Estudios y  Diseños</t>
  </si>
  <si>
    <t>RENDIMIENTOS FINANCIEROS</t>
  </si>
  <si>
    <t>1.1.2.4.</t>
  </si>
  <si>
    <t>0.2.07.17.</t>
  </si>
  <si>
    <t>0.2.</t>
  </si>
  <si>
    <t>0.4.25.06</t>
  </si>
  <si>
    <t>0.3.20.03.04</t>
  </si>
  <si>
    <t>0.3.20.14.05</t>
  </si>
  <si>
    <t>0.3.20.03.06</t>
  </si>
  <si>
    <t>03.71.11</t>
  </si>
  <si>
    <t>0.30.21.91.01</t>
  </si>
  <si>
    <t>0.2.04.23.01</t>
  </si>
  <si>
    <t>0.2.04.26.01</t>
  </si>
  <si>
    <t>02.17.17.01</t>
  </si>
  <si>
    <t>02.17.90.02</t>
  </si>
  <si>
    <t>02.07.17.01</t>
  </si>
  <si>
    <t>02.07.17.02</t>
  </si>
  <si>
    <t>02.07.17.03</t>
  </si>
  <si>
    <t>LEY 715</t>
  </si>
  <si>
    <t>TOTAL RECURSOS DE CAPITAL</t>
  </si>
  <si>
    <t>TOTAL PRESUPUESTO</t>
  </si>
  <si>
    <t>LEY DEL DEPORTE</t>
  </si>
  <si>
    <t>OTROS INGRESOS</t>
  </si>
  <si>
    <t>TOTAL INGRESOS PROPIOS</t>
  </si>
  <si>
    <t>Recursos Propios Alcaldia Funcionamiento 2012</t>
  </si>
  <si>
    <t>TOTAL RECURSOS PROPIOS ALCALDIA 2012</t>
  </si>
  <si>
    <t>1.1.1.2.</t>
  </si>
  <si>
    <t>LEY 1289 IMPUESTO CIGARRILLO</t>
  </si>
  <si>
    <t>Tranferencias Departamento</t>
  </si>
  <si>
    <t>%</t>
  </si>
  <si>
    <t>PRESUPUESTO DE GASTOS AÑO 2012</t>
  </si>
  <si>
    <t>PRESUPUESTO DE EGRESOS 2012</t>
  </si>
  <si>
    <t>PRESUPUESTO DE INGRESOS 2012</t>
  </si>
  <si>
    <t>Recursos Propios Inversión 2012</t>
  </si>
  <si>
    <t>RESUMEN DISTRIBUCION RECURSOS  2012</t>
  </si>
  <si>
    <t>ARRENDAMIENTOS  ESCENARIOS</t>
  </si>
  <si>
    <t>LEY 715  DEPORTE Y RECREACION</t>
  </si>
  <si>
    <t>LEY 715 OTROS SECTORES</t>
  </si>
  <si>
    <t>AUMENTO $30.MILL</t>
  </si>
  <si>
    <t>DISM $5  MILLO</t>
  </si>
  <si>
    <t>DISM $10  MILLO</t>
  </si>
  <si>
    <t>DISM $30 MILLO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</si>
</sst>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0.0%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0" fontId="2" fillId="0" borderId="7" xfId="0" applyFont="1" applyBorder="1"/>
    <xf numFmtId="0" fontId="3" fillId="0" borderId="7" xfId="0" applyFont="1" applyBorder="1"/>
    <xf numFmtId="3" fontId="0" fillId="0" borderId="0" xfId="0" applyNumberFormat="1"/>
    <xf numFmtId="0" fontId="3" fillId="0" borderId="1" xfId="0" applyFont="1" applyBorder="1" applyAlignment="1">
      <alignment vertical="center" wrapText="1" shrinkToFit="1"/>
    </xf>
    <xf numFmtId="3" fontId="2" fillId="0" borderId="2" xfId="0" applyNumberFormat="1" applyFont="1" applyBorder="1"/>
    <xf numFmtId="3" fontId="0" fillId="0" borderId="0" xfId="0" applyNumberFormat="1" applyBorder="1"/>
    <xf numFmtId="0" fontId="0" fillId="0" borderId="0" xfId="0" applyBorder="1"/>
    <xf numFmtId="0" fontId="0" fillId="0" borderId="8" xfId="0" applyBorder="1"/>
    <xf numFmtId="3" fontId="0" fillId="0" borderId="8" xfId="0" applyNumberFormat="1" applyBorder="1"/>
    <xf numFmtId="3" fontId="2" fillId="0" borderId="9" xfId="0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/>
    <xf numFmtId="0" fontId="7" fillId="0" borderId="10" xfId="0" applyFont="1" applyBorder="1" applyAlignment="1">
      <alignment horizontal="left" vertical="justify" readingOrder="1"/>
    </xf>
    <xf numFmtId="0" fontId="7" fillId="0" borderId="4" xfId="0" applyFont="1" applyBorder="1"/>
    <xf numFmtId="0" fontId="8" fillId="0" borderId="4" xfId="0" applyFont="1" applyBorder="1"/>
    <xf numFmtId="3" fontId="8" fillId="0" borderId="6" xfId="0" applyNumberFormat="1" applyFont="1" applyBorder="1"/>
    <xf numFmtId="0" fontId="7" fillId="0" borderId="7" xfId="0" applyFont="1" applyBorder="1" applyAlignment="1">
      <alignment horizontal="left" vertical="justify" readingOrder="1"/>
    </xf>
    <xf numFmtId="0" fontId="7" fillId="0" borderId="1" xfId="0" applyFont="1" applyBorder="1"/>
    <xf numFmtId="0" fontId="8" fillId="0" borderId="1" xfId="0" applyFont="1" applyBorder="1"/>
    <xf numFmtId="3" fontId="8" fillId="0" borderId="2" xfId="0" applyNumberFormat="1" applyFont="1" applyBorder="1"/>
    <xf numFmtId="0" fontId="8" fillId="0" borderId="7" xfId="0" applyFont="1" applyBorder="1" applyAlignment="1">
      <alignment horizontal="left" vertical="justify" readingOrder="1"/>
    </xf>
    <xf numFmtId="3" fontId="7" fillId="0" borderId="9" xfId="0" applyNumberFormat="1" applyFont="1" applyBorder="1"/>
    <xf numFmtId="0" fontId="7" fillId="0" borderId="1" xfId="0" applyFont="1" applyBorder="1" applyAlignment="1">
      <alignment vertical="center" wrapText="1" shrinkToFit="1"/>
    </xf>
    <xf numFmtId="3" fontId="8" fillId="0" borderId="14" xfId="0" applyNumberFormat="1" applyFont="1" applyBorder="1"/>
    <xf numFmtId="0" fontId="8" fillId="0" borderId="7" xfId="0" applyFont="1" applyBorder="1"/>
    <xf numFmtId="0" fontId="7" fillId="0" borderId="7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7" fillId="0" borderId="17" xfId="0" applyFont="1" applyBorder="1" applyAlignment="1">
      <alignment horizontal="left" vertical="justify" readingOrder="1"/>
    </xf>
    <xf numFmtId="0" fontId="7" fillId="0" borderId="18" xfId="0" applyFont="1" applyBorder="1" applyAlignment="1">
      <alignment horizontal="left" vertical="justify" readingOrder="1"/>
    </xf>
    <xf numFmtId="0" fontId="8" fillId="0" borderId="18" xfId="0" applyFont="1" applyBorder="1" applyAlignment="1">
      <alignment horizontal="left" vertical="justify" readingOrder="1"/>
    </xf>
    <xf numFmtId="0" fontId="8" fillId="0" borderId="18" xfId="0" applyFont="1" applyBorder="1"/>
    <xf numFmtId="0" fontId="7" fillId="0" borderId="18" xfId="0" applyFont="1" applyBorder="1"/>
    <xf numFmtId="0" fontId="8" fillId="0" borderId="19" xfId="0" applyFont="1" applyBorder="1"/>
    <xf numFmtId="0" fontId="2" fillId="0" borderId="20" xfId="0" applyFont="1" applyBorder="1"/>
    <xf numFmtId="0" fontId="3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3" fontId="2" fillId="0" borderId="8" xfId="0" applyNumberFormat="1" applyFont="1" applyBorder="1"/>
    <xf numFmtId="0" fontId="8" fillId="0" borderId="1" xfId="0" applyFont="1" applyFill="1" applyBorder="1" applyAlignment="1">
      <alignment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1" xfId="0" applyFont="1" applyFill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8" fillId="0" borderId="0" xfId="0" applyFont="1" applyFill="1" applyBorder="1"/>
    <xf numFmtId="3" fontId="8" fillId="0" borderId="2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21" xfId="0" applyNumberFormat="1" applyFont="1" applyBorder="1"/>
    <xf numFmtId="0" fontId="5" fillId="0" borderId="0" xfId="0" applyFont="1" applyFill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93" fontId="7" fillId="0" borderId="9" xfId="1" applyNumberFormat="1" applyFont="1" applyBorder="1" applyAlignment="1">
      <alignment horizontal="center"/>
    </xf>
    <xf numFmtId="10" fontId="7" fillId="0" borderId="9" xfId="1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5" xfId="0" applyFill="1" applyBorder="1"/>
    <xf numFmtId="3" fontId="2" fillId="2" borderId="9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 applyBorder="1"/>
    <xf numFmtId="3" fontId="2" fillId="0" borderId="9" xfId="0" applyNumberFormat="1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193" fontId="2" fillId="2" borderId="9" xfId="1" applyNumberFormat="1" applyFont="1" applyFill="1" applyBorder="1"/>
    <xf numFmtId="10" fontId="2" fillId="2" borderId="9" xfId="1" applyNumberFormat="1" applyFont="1" applyFill="1" applyBorder="1"/>
    <xf numFmtId="10" fontId="0" fillId="0" borderId="6" xfId="1" applyNumberFormat="1" applyFont="1" applyBorder="1"/>
    <xf numFmtId="10" fontId="0" fillId="0" borderId="3" xfId="1" applyNumberFormat="1" applyFont="1" applyBorder="1"/>
    <xf numFmtId="0" fontId="0" fillId="2" borderId="1" xfId="0" applyFill="1" applyBorder="1"/>
    <xf numFmtId="0" fontId="3" fillId="0" borderId="0" xfId="0" applyFont="1" applyAlignment="1">
      <alignment horizontal="center"/>
    </xf>
    <xf numFmtId="0" fontId="5" fillId="0" borderId="0" xfId="0" applyFont="1" applyFill="1" applyAlignment="1"/>
    <xf numFmtId="0" fontId="3" fillId="2" borderId="1" xfId="0" applyFont="1" applyFill="1" applyBorder="1"/>
    <xf numFmtId="3" fontId="2" fillId="2" borderId="22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0" fontId="10" fillId="0" borderId="7" xfId="0" applyFont="1" applyBorder="1"/>
    <xf numFmtId="0" fontId="10" fillId="0" borderId="18" xfId="0" applyFont="1" applyBorder="1"/>
    <xf numFmtId="0" fontId="5" fillId="2" borderId="1" xfId="0" applyFont="1" applyFill="1" applyBorder="1"/>
    <xf numFmtId="3" fontId="5" fillId="2" borderId="9" xfId="0" applyNumberFormat="1" applyFont="1" applyFill="1" applyBorder="1"/>
    <xf numFmtId="9" fontId="5" fillId="2" borderId="9" xfId="1" applyFont="1" applyFill="1" applyBorder="1" applyAlignment="1">
      <alignment horizontal="center"/>
    </xf>
    <xf numFmtId="3" fontId="2" fillId="2" borderId="23" xfId="0" applyNumberFormat="1" applyFont="1" applyFill="1" applyBorder="1"/>
    <xf numFmtId="3" fontId="0" fillId="2" borderId="1" xfId="0" applyNumberFormat="1" applyFill="1" applyBorder="1"/>
    <xf numFmtId="0" fontId="6" fillId="2" borderId="5" xfId="0" applyFont="1" applyFill="1" applyBorder="1"/>
    <xf numFmtId="3" fontId="5" fillId="2" borderId="18" xfId="0" applyNumberFormat="1" applyFont="1" applyFill="1" applyBorder="1"/>
    <xf numFmtId="3" fontId="8" fillId="3" borderId="2" xfId="0" applyNumberFormat="1" applyFont="1" applyFill="1" applyBorder="1"/>
    <xf numFmtId="3" fontId="11" fillId="3" borderId="2" xfId="0" applyNumberFormat="1" applyFont="1" applyFill="1" applyBorder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15" zoomScaleNormal="100" zoomScaleSheetLayoutView="100" workbookViewId="0">
      <selection activeCell="B116" sqref="B116"/>
    </sheetView>
  </sheetViews>
  <sheetFormatPr baseColWidth="10" defaultRowHeight="12.75" x14ac:dyDescent="0.2"/>
  <cols>
    <col min="1" max="1" width="8.5703125" customWidth="1"/>
    <col min="2" max="2" width="12.28515625" customWidth="1"/>
    <col min="3" max="3" width="47.7109375" customWidth="1"/>
    <col min="4" max="4" width="17.85546875" customWidth="1"/>
    <col min="5" max="5" width="12.28515625" style="13" customWidth="1"/>
    <col min="6" max="6" width="19.28515625" customWidth="1"/>
    <col min="7" max="7" width="18.140625" customWidth="1"/>
  </cols>
  <sheetData>
    <row r="1" spans="1:6" ht="39.75" customHeight="1" x14ac:dyDescent="0.2">
      <c r="A1" s="109" t="s">
        <v>184</v>
      </c>
      <c r="B1" s="109"/>
      <c r="C1" s="110"/>
      <c r="D1" s="110"/>
      <c r="E1" s="110"/>
    </row>
    <row r="2" spans="1:6" x14ac:dyDescent="0.2">
      <c r="A2" s="111" t="s">
        <v>186</v>
      </c>
      <c r="B2" s="111"/>
      <c r="C2" s="112"/>
      <c r="D2" s="112"/>
      <c r="E2" s="112"/>
    </row>
    <row r="3" spans="1:6" ht="18" x14ac:dyDescent="0.2">
      <c r="A3" s="109" t="s">
        <v>327</v>
      </c>
      <c r="B3" s="109"/>
      <c r="C3" s="110"/>
      <c r="D3" s="110"/>
      <c r="E3" s="110"/>
    </row>
    <row r="4" spans="1:6" x14ac:dyDescent="0.2">
      <c r="A4" s="25"/>
      <c r="B4" s="25"/>
      <c r="C4" s="25"/>
      <c r="D4" s="25"/>
      <c r="E4" s="26"/>
    </row>
    <row r="5" spans="1:6" ht="13.5" thickBot="1" x14ac:dyDescent="0.25">
      <c r="A5" s="25"/>
      <c r="B5" s="25"/>
      <c r="C5" s="25"/>
      <c r="D5" s="25"/>
      <c r="E5" s="26"/>
    </row>
    <row r="6" spans="1:6" ht="17.25" customHeight="1" thickBot="1" x14ac:dyDescent="0.25">
      <c r="A6" s="27" t="s">
        <v>0</v>
      </c>
      <c r="B6" s="27" t="s">
        <v>290</v>
      </c>
      <c r="C6" s="28" t="s">
        <v>1</v>
      </c>
      <c r="D6" s="28" t="s">
        <v>2</v>
      </c>
      <c r="E6" s="29" t="s">
        <v>3</v>
      </c>
    </row>
    <row r="7" spans="1:6" x14ac:dyDescent="0.2">
      <c r="A7" s="30">
        <v>2</v>
      </c>
      <c r="B7" s="49"/>
      <c r="C7" s="31" t="s">
        <v>4</v>
      </c>
      <c r="D7" s="32"/>
      <c r="E7" s="33"/>
    </row>
    <row r="8" spans="1:6" x14ac:dyDescent="0.2">
      <c r="A8" s="34" t="s">
        <v>5</v>
      </c>
      <c r="B8" s="50"/>
      <c r="C8" s="35" t="s">
        <v>6</v>
      </c>
      <c r="D8" s="36"/>
      <c r="E8" s="37"/>
    </row>
    <row r="9" spans="1:6" x14ac:dyDescent="0.2">
      <c r="A9" s="34" t="s">
        <v>7</v>
      </c>
      <c r="B9" s="50" t="s">
        <v>279</v>
      </c>
      <c r="C9" s="35" t="s">
        <v>9</v>
      </c>
      <c r="D9" s="36"/>
      <c r="E9" s="37"/>
      <c r="F9" s="18"/>
    </row>
    <row r="10" spans="1:6" x14ac:dyDescent="0.2">
      <c r="A10" s="34" t="s">
        <v>8</v>
      </c>
      <c r="B10" s="50"/>
      <c r="C10" s="35" t="s">
        <v>10</v>
      </c>
      <c r="D10" s="36"/>
      <c r="E10" s="37"/>
      <c r="F10" s="18"/>
    </row>
    <row r="11" spans="1:6" x14ac:dyDescent="0.2">
      <c r="A11" s="38" t="s">
        <v>11</v>
      </c>
      <c r="B11" s="51" t="s">
        <v>209</v>
      </c>
      <c r="C11" s="36" t="s">
        <v>12</v>
      </c>
      <c r="D11" s="37">
        <v>619000000</v>
      </c>
      <c r="E11" s="75">
        <f>D11/D114</f>
        <v>0.14586595436982805</v>
      </c>
      <c r="F11" s="18"/>
    </row>
    <row r="12" spans="1:6" x14ac:dyDescent="0.2">
      <c r="A12" s="38" t="s">
        <v>13</v>
      </c>
      <c r="B12" s="51" t="s">
        <v>214</v>
      </c>
      <c r="C12" s="36" t="s">
        <v>14</v>
      </c>
      <c r="D12" s="37">
        <v>56000000</v>
      </c>
      <c r="E12" s="75">
        <f>D12/D114</f>
        <v>1.3196273739435171E-2</v>
      </c>
      <c r="F12" s="19"/>
    </row>
    <row r="13" spans="1:6" x14ac:dyDescent="0.2">
      <c r="A13" s="38" t="s">
        <v>15</v>
      </c>
      <c r="B13" s="51" t="s">
        <v>211</v>
      </c>
      <c r="C13" s="36" t="s">
        <v>16</v>
      </c>
      <c r="D13" s="37">
        <v>65000000</v>
      </c>
      <c r="E13" s="75">
        <f>D13/D114</f>
        <v>1.531710344755868E-2</v>
      </c>
      <c r="F13" s="19"/>
    </row>
    <row r="14" spans="1:6" x14ac:dyDescent="0.2">
      <c r="A14" s="38" t="s">
        <v>17</v>
      </c>
      <c r="B14" s="51" t="s">
        <v>212</v>
      </c>
      <c r="C14" s="36" t="s">
        <v>18</v>
      </c>
      <c r="D14" s="37">
        <v>33000000</v>
      </c>
      <c r="E14" s="75">
        <f>D14/D114</f>
        <v>7.7763755964528683E-3</v>
      </c>
      <c r="F14" s="19"/>
    </row>
    <row r="15" spans="1:6" x14ac:dyDescent="0.2">
      <c r="A15" s="38" t="s">
        <v>19</v>
      </c>
      <c r="B15" s="51" t="s">
        <v>213</v>
      </c>
      <c r="C15" s="36" t="s">
        <v>20</v>
      </c>
      <c r="D15" s="37">
        <v>20000000</v>
      </c>
      <c r="E15" s="75">
        <f>D15/D114</f>
        <v>4.7129549069411325E-3</v>
      </c>
      <c r="F15" s="19"/>
    </row>
    <row r="16" spans="1:6" x14ac:dyDescent="0.2">
      <c r="A16" s="38" t="s">
        <v>21</v>
      </c>
      <c r="B16" s="51" t="s">
        <v>302</v>
      </c>
      <c r="C16" s="36" t="s">
        <v>22</v>
      </c>
      <c r="D16" s="37">
        <v>5000000</v>
      </c>
      <c r="E16" s="75">
        <f>D16/D114</f>
        <v>1.1782387267352831E-3</v>
      </c>
      <c r="F16" s="19"/>
    </row>
    <row r="17" spans="1:6" x14ac:dyDescent="0.2">
      <c r="A17" s="38" t="s">
        <v>23</v>
      </c>
      <c r="B17" s="51" t="s">
        <v>210</v>
      </c>
      <c r="C17" s="36" t="s">
        <v>24</v>
      </c>
      <c r="D17" s="37">
        <v>25000000</v>
      </c>
      <c r="E17" s="75">
        <f>D17/D114</f>
        <v>5.8911936336764155E-3</v>
      </c>
      <c r="F17" s="19"/>
    </row>
    <row r="18" spans="1:6" x14ac:dyDescent="0.2">
      <c r="A18" s="38" t="s">
        <v>25</v>
      </c>
      <c r="B18" s="51" t="s">
        <v>304</v>
      </c>
      <c r="C18" s="36" t="s">
        <v>26</v>
      </c>
      <c r="D18" s="37">
        <v>25000000</v>
      </c>
      <c r="E18" s="75">
        <f>D18/D114</f>
        <v>5.8911936336764155E-3</v>
      </c>
      <c r="F18" s="19"/>
    </row>
    <row r="19" spans="1:6" ht="13.5" thickBot="1" x14ac:dyDescent="0.25">
      <c r="A19" s="38" t="s">
        <v>27</v>
      </c>
      <c r="B19" s="51" t="s">
        <v>215</v>
      </c>
      <c r="C19" s="36" t="s">
        <v>28</v>
      </c>
      <c r="D19" s="37">
        <v>400000</v>
      </c>
      <c r="E19" s="75">
        <f>D19/D114</f>
        <v>9.425909813882265E-5</v>
      </c>
      <c r="F19" s="19"/>
    </row>
    <row r="20" spans="1:6" ht="13.5" thickBot="1" x14ac:dyDescent="0.25">
      <c r="A20" s="38"/>
      <c r="B20" s="51"/>
      <c r="C20" s="35" t="s">
        <v>29</v>
      </c>
      <c r="D20" s="39">
        <f>SUM(D11:D19)</f>
        <v>848400000</v>
      </c>
      <c r="E20" s="77">
        <f>SUM(E11:E19)</f>
        <v>0.19992354715244279</v>
      </c>
      <c r="F20" s="19"/>
    </row>
    <row r="21" spans="1:6" x14ac:dyDescent="0.2">
      <c r="A21" s="34" t="s">
        <v>30</v>
      </c>
      <c r="B21" s="50"/>
      <c r="C21" s="35" t="s">
        <v>31</v>
      </c>
      <c r="D21" s="37"/>
      <c r="E21" s="37"/>
      <c r="F21" s="18"/>
    </row>
    <row r="22" spans="1:6" x14ac:dyDescent="0.2">
      <c r="A22" s="38" t="s">
        <v>32</v>
      </c>
      <c r="B22" s="51" t="s">
        <v>217</v>
      </c>
      <c r="C22" s="36" t="s">
        <v>33</v>
      </c>
      <c r="D22" s="37">
        <v>63000000</v>
      </c>
      <c r="E22" s="75">
        <f>D22/D114</f>
        <v>1.4845807956864568E-2</v>
      </c>
      <c r="F22" s="18"/>
    </row>
    <row r="23" spans="1:6" x14ac:dyDescent="0.2">
      <c r="A23" s="38" t="s">
        <v>34</v>
      </c>
      <c r="B23" s="51" t="s">
        <v>216</v>
      </c>
      <c r="C23" s="36" t="s">
        <v>35</v>
      </c>
      <c r="D23" s="37">
        <v>30000000</v>
      </c>
      <c r="E23" s="75">
        <f>D23/D114</f>
        <v>7.0694323604116984E-3</v>
      </c>
      <c r="F23" s="18"/>
    </row>
    <row r="24" spans="1:6" ht="13.5" thickBot="1" x14ac:dyDescent="0.25">
      <c r="A24" s="38" t="s">
        <v>36</v>
      </c>
      <c r="B24" s="51" t="s">
        <v>281</v>
      </c>
      <c r="C24" s="36" t="s">
        <v>280</v>
      </c>
      <c r="D24" s="37">
        <v>1000000</v>
      </c>
      <c r="E24" s="75">
        <f>D24/D114</f>
        <v>2.3564774534705663E-4</v>
      </c>
      <c r="F24" s="18"/>
    </row>
    <row r="25" spans="1:6" ht="13.5" thickBot="1" x14ac:dyDescent="0.25">
      <c r="A25" s="38"/>
      <c r="B25" s="51"/>
      <c r="C25" s="35" t="s">
        <v>29</v>
      </c>
      <c r="D25" s="39">
        <f>SUM(D22:D24)</f>
        <v>94000000</v>
      </c>
      <c r="E25" s="77">
        <f>SUM(E16:E24)</f>
        <v>0.23512932030729305</v>
      </c>
      <c r="F25" s="18"/>
    </row>
    <row r="26" spans="1:6" ht="24" x14ac:dyDescent="0.2">
      <c r="A26" s="34" t="s">
        <v>37</v>
      </c>
      <c r="B26" s="50" t="s">
        <v>219</v>
      </c>
      <c r="C26" s="40" t="s">
        <v>38</v>
      </c>
      <c r="D26" s="37"/>
      <c r="E26" s="37"/>
      <c r="F26" s="18"/>
    </row>
    <row r="27" spans="1:6" x14ac:dyDescent="0.2">
      <c r="A27" s="38" t="s">
        <v>39</v>
      </c>
      <c r="B27" s="51" t="s">
        <v>218</v>
      </c>
      <c r="C27" s="36" t="s">
        <v>40</v>
      </c>
      <c r="D27" s="37">
        <v>28000000</v>
      </c>
      <c r="E27" s="75">
        <f>D27/D114</f>
        <v>6.5981368697175854E-3</v>
      </c>
      <c r="F27" s="19"/>
    </row>
    <row r="28" spans="1:6" x14ac:dyDescent="0.2">
      <c r="A28" s="38" t="s">
        <v>41</v>
      </c>
      <c r="B28" s="51" t="s">
        <v>220</v>
      </c>
      <c r="C28" s="36" t="s">
        <v>42</v>
      </c>
      <c r="D28" s="37">
        <v>51000000</v>
      </c>
      <c r="E28" s="75">
        <f>D28/D114</f>
        <v>1.2018035012699888E-2</v>
      </c>
      <c r="F28" s="19"/>
    </row>
    <row r="29" spans="1:6" x14ac:dyDescent="0.2">
      <c r="A29" s="38" t="s">
        <v>43</v>
      </c>
      <c r="B29" s="52" t="s">
        <v>219</v>
      </c>
      <c r="C29" s="36" t="s">
        <v>44</v>
      </c>
      <c r="D29" s="37">
        <v>50000000</v>
      </c>
      <c r="E29" s="75">
        <f>D29/D114</f>
        <v>1.1782387267352831E-2</v>
      </c>
      <c r="F29" s="19"/>
    </row>
    <row r="30" spans="1:6" ht="13.5" thickBot="1" x14ac:dyDescent="0.25">
      <c r="A30" s="38" t="s">
        <v>45</v>
      </c>
      <c r="B30" s="51" t="s">
        <v>221</v>
      </c>
      <c r="C30" s="36" t="s">
        <v>46</v>
      </c>
      <c r="D30" s="41">
        <v>41000000</v>
      </c>
      <c r="E30" s="75">
        <f>D30/D114</f>
        <v>9.661557559229322E-3</v>
      </c>
      <c r="F30" s="19"/>
    </row>
    <row r="31" spans="1:6" ht="13.5" thickBot="1" x14ac:dyDescent="0.25">
      <c r="A31" s="42"/>
      <c r="B31" s="52"/>
      <c r="C31" s="35" t="s">
        <v>29</v>
      </c>
      <c r="D31" s="39">
        <f>SUM(D27:D30)</f>
        <v>170000000</v>
      </c>
      <c r="E31" s="77">
        <f>SUM(E27:E30)</f>
        <v>4.006011670899963E-2</v>
      </c>
      <c r="F31" s="19"/>
    </row>
    <row r="32" spans="1:6" ht="24" x14ac:dyDescent="0.2">
      <c r="A32" s="34" t="s">
        <v>47</v>
      </c>
      <c r="B32" s="50" t="s">
        <v>222</v>
      </c>
      <c r="C32" s="40" t="s">
        <v>48</v>
      </c>
      <c r="D32" s="33"/>
      <c r="E32" s="33"/>
      <c r="F32" s="18"/>
    </row>
    <row r="33" spans="1:6" x14ac:dyDescent="0.2">
      <c r="A33" s="42" t="s">
        <v>49</v>
      </c>
      <c r="B33" s="51" t="s">
        <v>218</v>
      </c>
      <c r="C33" s="36" t="s">
        <v>40</v>
      </c>
      <c r="D33" s="37">
        <v>49000000</v>
      </c>
      <c r="E33" s="75">
        <f>D33/D114</f>
        <v>1.1546739522005774E-2</v>
      </c>
      <c r="F33" s="19"/>
    </row>
    <row r="34" spans="1:6" x14ac:dyDescent="0.2">
      <c r="A34" s="42" t="s">
        <v>50</v>
      </c>
      <c r="B34" s="51" t="s">
        <v>220</v>
      </c>
      <c r="C34" s="36" t="s">
        <v>42</v>
      </c>
      <c r="D34" s="37">
        <v>5000000</v>
      </c>
      <c r="E34" s="75">
        <f>D34/D114</f>
        <v>1.1782387267352831E-3</v>
      </c>
      <c r="F34" s="19"/>
    </row>
    <row r="35" spans="1:6" x14ac:dyDescent="0.2">
      <c r="A35" s="42" t="s">
        <v>51</v>
      </c>
      <c r="B35" s="52" t="s">
        <v>219</v>
      </c>
      <c r="C35" s="36" t="s">
        <v>44</v>
      </c>
      <c r="D35" s="37">
        <v>50000000</v>
      </c>
      <c r="E35" s="75">
        <f>D35/D114</f>
        <v>1.1782387267352831E-2</v>
      </c>
      <c r="F35" s="19"/>
    </row>
    <row r="36" spans="1:6" x14ac:dyDescent="0.2">
      <c r="A36" s="42" t="s">
        <v>52</v>
      </c>
      <c r="B36" s="52" t="s">
        <v>303</v>
      </c>
      <c r="C36" s="36" t="s">
        <v>53</v>
      </c>
      <c r="D36" s="37">
        <v>5000000</v>
      </c>
      <c r="E36" s="75">
        <f>D36/D114</f>
        <v>1.1782387267352831E-3</v>
      </c>
      <c r="F36" s="19"/>
    </row>
    <row r="37" spans="1:6" x14ac:dyDescent="0.2">
      <c r="A37" s="42" t="s">
        <v>54</v>
      </c>
      <c r="B37" s="52" t="s">
        <v>223</v>
      </c>
      <c r="C37" s="36" t="s">
        <v>56</v>
      </c>
      <c r="D37" s="41">
        <v>30000000</v>
      </c>
      <c r="E37" s="75">
        <f>D37/D114</f>
        <v>7.0694323604116984E-3</v>
      </c>
      <c r="F37" s="19"/>
    </row>
    <row r="38" spans="1:6" x14ac:dyDescent="0.2">
      <c r="A38" s="42" t="s">
        <v>55</v>
      </c>
      <c r="B38" s="52" t="s">
        <v>224</v>
      </c>
      <c r="C38" s="36" t="s">
        <v>288</v>
      </c>
      <c r="D38" s="41">
        <f>10500000/2</f>
        <v>5250000</v>
      </c>
      <c r="E38" s="75">
        <f>D38/D114</f>
        <v>1.2371506630720472E-3</v>
      </c>
      <c r="F38" s="19"/>
    </row>
    <row r="39" spans="1:6" x14ac:dyDescent="0.2">
      <c r="A39" s="42" t="s">
        <v>284</v>
      </c>
      <c r="B39" s="52" t="s">
        <v>282</v>
      </c>
      <c r="C39" s="36" t="s">
        <v>283</v>
      </c>
      <c r="D39" s="41">
        <f>10500000/2</f>
        <v>5250000</v>
      </c>
      <c r="E39" s="75">
        <f>D39/D114</f>
        <v>1.2371506630720472E-3</v>
      </c>
      <c r="F39" s="19"/>
    </row>
    <row r="40" spans="1:6" ht="13.5" thickBot="1" x14ac:dyDescent="0.25">
      <c r="A40" s="42" t="s">
        <v>286</v>
      </c>
      <c r="B40" s="52" t="s">
        <v>285</v>
      </c>
      <c r="C40" s="36" t="s">
        <v>287</v>
      </c>
      <c r="D40" s="41">
        <v>10500000</v>
      </c>
      <c r="E40" s="75">
        <f>D40/D114</f>
        <v>2.4743013261440943E-3</v>
      </c>
      <c r="F40" s="19"/>
    </row>
    <row r="41" spans="1:6" ht="13.5" thickBot="1" x14ac:dyDescent="0.25">
      <c r="A41" s="42"/>
      <c r="B41" s="52"/>
      <c r="C41" s="35" t="s">
        <v>29</v>
      </c>
      <c r="D41" s="39">
        <f>SUM(D33:D40)</f>
        <v>160000000</v>
      </c>
      <c r="E41" s="77">
        <f>SUM(E33:E40)</f>
        <v>3.770363925552906E-2</v>
      </c>
      <c r="F41" s="18"/>
    </row>
    <row r="42" spans="1:6" ht="13.5" thickBot="1" x14ac:dyDescent="0.25">
      <c r="A42" s="42"/>
      <c r="B42" s="52"/>
      <c r="C42" s="35" t="s">
        <v>57</v>
      </c>
      <c r="D42" s="39">
        <f>D41+D31+D25+D20</f>
        <v>1272400000</v>
      </c>
      <c r="E42" s="77">
        <f>E41+E31+E25</f>
        <v>0.31289307627182172</v>
      </c>
      <c r="F42" s="19"/>
    </row>
    <row r="43" spans="1:6" x14ac:dyDescent="0.2">
      <c r="A43" s="43" t="s">
        <v>58</v>
      </c>
      <c r="B43" s="53" t="s">
        <v>225</v>
      </c>
      <c r="C43" s="35" t="s">
        <v>153</v>
      </c>
      <c r="D43" s="33"/>
      <c r="E43" s="33"/>
      <c r="F43" s="18"/>
    </row>
    <row r="44" spans="1:6" x14ac:dyDescent="0.2">
      <c r="A44" s="43" t="s">
        <v>59</v>
      </c>
      <c r="B44" s="53" t="s">
        <v>228</v>
      </c>
      <c r="C44" s="35" t="s">
        <v>60</v>
      </c>
      <c r="D44" s="37"/>
      <c r="E44" s="37"/>
      <c r="F44" s="18"/>
    </row>
    <row r="45" spans="1:6" x14ac:dyDescent="0.2">
      <c r="A45" s="42" t="s">
        <v>61</v>
      </c>
      <c r="B45" s="52" t="s">
        <v>227</v>
      </c>
      <c r="C45" s="36" t="s">
        <v>183</v>
      </c>
      <c r="D45" s="37">
        <v>2000000</v>
      </c>
      <c r="E45" s="75">
        <f>D45/D114</f>
        <v>4.7129549069411326E-4</v>
      </c>
    </row>
    <row r="46" spans="1:6" x14ac:dyDescent="0.2">
      <c r="A46" s="42" t="s">
        <v>62</v>
      </c>
      <c r="B46" s="52" t="s">
        <v>229</v>
      </c>
      <c r="C46" s="36" t="s">
        <v>63</v>
      </c>
      <c r="D46" s="37">
        <v>20000000</v>
      </c>
      <c r="E46" s="75">
        <f>D46/D114</f>
        <v>4.7129549069411325E-3</v>
      </c>
    </row>
    <row r="47" spans="1:6" x14ac:dyDescent="0.2">
      <c r="A47" s="42" t="s">
        <v>64</v>
      </c>
      <c r="B47" s="52" t="s">
        <v>233</v>
      </c>
      <c r="C47" s="36" t="s">
        <v>65</v>
      </c>
      <c r="D47" s="37">
        <v>2500000</v>
      </c>
      <c r="E47" s="75">
        <f>D47/D114</f>
        <v>5.8911936336764157E-4</v>
      </c>
    </row>
    <row r="48" spans="1:6" x14ac:dyDescent="0.2">
      <c r="A48" s="42" t="s">
        <v>66</v>
      </c>
      <c r="B48" s="52" t="s">
        <v>226</v>
      </c>
      <c r="C48" s="36" t="s">
        <v>67</v>
      </c>
      <c r="D48" s="37">
        <v>4000000</v>
      </c>
      <c r="E48" s="75">
        <f>D48/D114</f>
        <v>9.4259098138822653E-4</v>
      </c>
    </row>
    <row r="49" spans="1:6" x14ac:dyDescent="0.2">
      <c r="A49" s="42" t="s">
        <v>68</v>
      </c>
      <c r="B49" s="52" t="s">
        <v>230</v>
      </c>
      <c r="C49" s="36" t="s">
        <v>69</v>
      </c>
      <c r="D49" s="37">
        <v>4000000</v>
      </c>
      <c r="E49" s="75">
        <f>D49/D114</f>
        <v>9.4259098138822653E-4</v>
      </c>
    </row>
    <row r="50" spans="1:6" x14ac:dyDescent="0.2">
      <c r="A50" s="42" t="s">
        <v>70</v>
      </c>
      <c r="B50" s="52" t="s">
        <v>231</v>
      </c>
      <c r="C50" s="36" t="s">
        <v>71</v>
      </c>
      <c r="D50" s="37">
        <v>4000000</v>
      </c>
      <c r="E50" s="75">
        <f>D50/D114</f>
        <v>9.4259098138822653E-4</v>
      </c>
    </row>
    <row r="51" spans="1:6" ht="13.5" thickBot="1" x14ac:dyDescent="0.25">
      <c r="A51" s="42" t="s">
        <v>72</v>
      </c>
      <c r="B51" s="52" t="s">
        <v>232</v>
      </c>
      <c r="C51" s="36" t="s">
        <v>73</v>
      </c>
      <c r="D51" s="37">
        <v>12000000</v>
      </c>
      <c r="E51" s="75">
        <f>D51/D114</f>
        <v>2.8277729441646793E-3</v>
      </c>
    </row>
    <row r="52" spans="1:6" ht="13.5" thickBot="1" x14ac:dyDescent="0.25">
      <c r="A52" s="42"/>
      <c r="B52" s="52"/>
      <c r="C52" s="35" t="s">
        <v>29</v>
      </c>
      <c r="D52" s="39">
        <f>SUM(D45:D51)</f>
        <v>48500000</v>
      </c>
      <c r="E52" s="77">
        <f>SUM(E45:E51)</f>
        <v>1.1428915649332247E-2</v>
      </c>
    </row>
    <row r="53" spans="1:6" x14ac:dyDescent="0.2">
      <c r="A53" s="43" t="s">
        <v>74</v>
      </c>
      <c r="B53" s="53"/>
      <c r="C53" s="35" t="s">
        <v>75</v>
      </c>
      <c r="D53" s="37"/>
      <c r="E53" s="37"/>
    </row>
    <row r="54" spans="1:6" x14ac:dyDescent="0.2">
      <c r="A54" s="42" t="s">
        <v>76</v>
      </c>
      <c r="B54" s="52" t="s">
        <v>234</v>
      </c>
      <c r="C54" s="36" t="s">
        <v>154</v>
      </c>
      <c r="D54" s="37">
        <v>3000000</v>
      </c>
      <c r="E54" s="75">
        <f>D54/D114</f>
        <v>7.0694323604116982E-4</v>
      </c>
    </row>
    <row r="55" spans="1:6" x14ac:dyDescent="0.2">
      <c r="A55" s="42" t="s">
        <v>77</v>
      </c>
      <c r="B55" s="52" t="s">
        <v>274</v>
      </c>
      <c r="C55" s="36" t="s">
        <v>78</v>
      </c>
      <c r="D55" s="37">
        <v>3000000</v>
      </c>
      <c r="E55" s="75">
        <f>D55/D114</f>
        <v>7.0694323604116982E-4</v>
      </c>
    </row>
    <row r="56" spans="1:6" x14ac:dyDescent="0.2">
      <c r="A56" s="42" t="s">
        <v>79</v>
      </c>
      <c r="B56" s="52" t="s">
        <v>235</v>
      </c>
      <c r="C56" s="36" t="s">
        <v>80</v>
      </c>
      <c r="D56" s="37">
        <v>9000000</v>
      </c>
      <c r="E56" s="75">
        <f>D56/D114</f>
        <v>2.1208297081235098E-3</v>
      </c>
    </row>
    <row r="57" spans="1:6" x14ac:dyDescent="0.2">
      <c r="A57" s="42" t="s">
        <v>81</v>
      </c>
      <c r="B57" s="52" t="s">
        <v>237</v>
      </c>
      <c r="C57" s="36" t="s">
        <v>82</v>
      </c>
      <c r="D57" s="37">
        <v>23000000</v>
      </c>
      <c r="E57" s="75">
        <f>D57/D114</f>
        <v>5.4198981429823025E-3</v>
      </c>
    </row>
    <row r="58" spans="1:6" x14ac:dyDescent="0.2">
      <c r="A58" s="42" t="s">
        <v>83</v>
      </c>
      <c r="B58" s="52" t="s">
        <v>305</v>
      </c>
      <c r="C58" s="36" t="s">
        <v>84</v>
      </c>
      <c r="D58" s="37">
        <v>15000000</v>
      </c>
      <c r="E58" s="75">
        <f>D58/D114</f>
        <v>3.5347161802058492E-3</v>
      </c>
    </row>
    <row r="59" spans="1:6" x14ac:dyDescent="0.2">
      <c r="A59" s="42" t="s">
        <v>85</v>
      </c>
      <c r="B59" s="52" t="s">
        <v>306</v>
      </c>
      <c r="C59" s="36" t="s">
        <v>86</v>
      </c>
      <c r="D59" s="37">
        <v>1000000</v>
      </c>
      <c r="E59" s="75">
        <f>D59/D114</f>
        <v>2.3564774534705663E-4</v>
      </c>
    </row>
    <row r="60" spans="1:6" x14ac:dyDescent="0.2">
      <c r="A60" s="42" t="s">
        <v>87</v>
      </c>
      <c r="B60" s="52" t="s">
        <v>236</v>
      </c>
      <c r="C60" s="36" t="s">
        <v>89</v>
      </c>
      <c r="D60" s="37">
        <v>1000000</v>
      </c>
      <c r="E60" s="75">
        <f>D60/D114</f>
        <v>2.3564774534705663E-4</v>
      </c>
      <c r="F60" s="59"/>
    </row>
    <row r="61" spans="1:6" x14ac:dyDescent="0.2">
      <c r="A61" s="44" t="s">
        <v>88</v>
      </c>
      <c r="B61" s="54" t="s">
        <v>275</v>
      </c>
      <c r="C61" s="45" t="s">
        <v>188</v>
      </c>
      <c r="D61" s="41">
        <v>3000000</v>
      </c>
      <c r="E61" s="75">
        <f>D61/D114</f>
        <v>7.0694323604116982E-4</v>
      </c>
      <c r="F61" s="61"/>
    </row>
    <row r="62" spans="1:6" ht="13.5" thickBot="1" x14ac:dyDescent="0.25">
      <c r="A62" s="44" t="s">
        <v>291</v>
      </c>
      <c r="B62" s="54" t="s">
        <v>292</v>
      </c>
      <c r="C62" s="45" t="s">
        <v>293</v>
      </c>
      <c r="D62" s="41">
        <f>4000000*12</f>
        <v>48000000</v>
      </c>
      <c r="E62" s="75">
        <f>D62/D114</f>
        <v>1.1311091776658717E-2</v>
      </c>
    </row>
    <row r="63" spans="1:6" ht="13.5" thickBot="1" x14ac:dyDescent="0.25">
      <c r="A63" s="42"/>
      <c r="B63" s="52"/>
      <c r="C63" s="35" t="s">
        <v>29</v>
      </c>
      <c r="D63" s="39">
        <f>SUM(D54:D62)</f>
        <v>106000000</v>
      </c>
      <c r="E63" s="77">
        <f>SUM(E54:E62)</f>
        <v>2.4978661006788E-2</v>
      </c>
    </row>
    <row r="64" spans="1:6" x14ac:dyDescent="0.2">
      <c r="A64" s="43" t="s">
        <v>90</v>
      </c>
      <c r="B64" s="53"/>
      <c r="C64" s="35" t="s">
        <v>91</v>
      </c>
      <c r="D64" s="37"/>
      <c r="E64" s="37"/>
    </row>
    <row r="65" spans="1:6" ht="13.5" thickBot="1" x14ac:dyDescent="0.25">
      <c r="A65" s="42" t="s">
        <v>92</v>
      </c>
      <c r="B65" s="52" t="s">
        <v>238</v>
      </c>
      <c r="C65" s="36" t="s">
        <v>93</v>
      </c>
      <c r="D65" s="37">
        <v>2000000</v>
      </c>
      <c r="E65" s="75">
        <f>D65/D114</f>
        <v>4.7129549069411326E-4</v>
      </c>
    </row>
    <row r="66" spans="1:6" ht="13.5" thickBot="1" x14ac:dyDescent="0.25">
      <c r="A66" s="42"/>
      <c r="B66" s="52"/>
      <c r="C66" s="35" t="s">
        <v>29</v>
      </c>
      <c r="D66" s="39">
        <v>2000000</v>
      </c>
      <c r="E66" s="77">
        <f>E65</f>
        <v>4.7129549069411326E-4</v>
      </c>
    </row>
    <row r="67" spans="1:6" ht="13.5" thickBot="1" x14ac:dyDescent="0.25">
      <c r="A67" s="42"/>
      <c r="B67" s="52"/>
      <c r="C67" s="35" t="s">
        <v>94</v>
      </c>
      <c r="D67" s="39">
        <f>D66+D63+D52</f>
        <v>156500000</v>
      </c>
      <c r="E67" s="77">
        <f>E66+E63</f>
        <v>2.5449956497482114E-2</v>
      </c>
    </row>
    <row r="68" spans="1:6" x14ac:dyDescent="0.2">
      <c r="A68" s="43" t="s">
        <v>95</v>
      </c>
      <c r="B68" s="53"/>
      <c r="C68" s="35" t="s">
        <v>96</v>
      </c>
      <c r="D68" s="37"/>
      <c r="E68" s="37"/>
    </row>
    <row r="69" spans="1:6" x14ac:dyDescent="0.2">
      <c r="A69" s="43" t="s">
        <v>97</v>
      </c>
      <c r="B69" s="53"/>
      <c r="C69" s="35" t="s">
        <v>207</v>
      </c>
      <c r="D69" s="37"/>
      <c r="E69" s="37"/>
    </row>
    <row r="70" spans="1:6" ht="13.5" thickBot="1" x14ac:dyDescent="0.25">
      <c r="A70" s="42" t="s">
        <v>208</v>
      </c>
      <c r="B70" s="52" t="s">
        <v>239</v>
      </c>
      <c r="C70" s="36" t="s">
        <v>98</v>
      </c>
      <c r="D70" s="70">
        <v>18000000</v>
      </c>
      <c r="E70" s="75">
        <f>D70/D114</f>
        <v>4.2416594162470195E-3</v>
      </c>
      <c r="F70" s="69"/>
    </row>
    <row r="71" spans="1:6" ht="13.5" thickBot="1" x14ac:dyDescent="0.25">
      <c r="A71" s="42"/>
      <c r="B71" s="52"/>
      <c r="C71" s="35" t="s">
        <v>29</v>
      </c>
      <c r="D71" s="39">
        <f>D70</f>
        <v>18000000</v>
      </c>
      <c r="E71" s="77">
        <f>E70</f>
        <v>4.2416594162470195E-3</v>
      </c>
    </row>
    <row r="72" spans="1:6" x14ac:dyDescent="0.2">
      <c r="A72" s="43" t="s">
        <v>99</v>
      </c>
      <c r="B72" s="53"/>
      <c r="C72" s="35" t="s">
        <v>100</v>
      </c>
      <c r="D72" s="37"/>
      <c r="E72" s="37"/>
    </row>
    <row r="73" spans="1:6" x14ac:dyDescent="0.2">
      <c r="A73" s="42" t="s">
        <v>101</v>
      </c>
      <c r="B73" s="52" t="s">
        <v>240</v>
      </c>
      <c r="C73" s="36" t="s">
        <v>102</v>
      </c>
      <c r="D73" s="37">
        <v>7000000</v>
      </c>
      <c r="E73" s="75">
        <f>D73/D114</f>
        <v>1.6495342174293963E-3</v>
      </c>
    </row>
    <row r="74" spans="1:6" x14ac:dyDescent="0.2">
      <c r="A74" s="42" t="s">
        <v>103</v>
      </c>
      <c r="B74" s="52" t="s">
        <v>241</v>
      </c>
      <c r="C74" s="36" t="s">
        <v>104</v>
      </c>
      <c r="D74" s="37">
        <v>2000000</v>
      </c>
      <c r="E74" s="75">
        <f>D74/D114</f>
        <v>4.7129549069411326E-4</v>
      </c>
    </row>
    <row r="75" spans="1:6" ht="13.5" thickBot="1" x14ac:dyDescent="0.25">
      <c r="A75" s="42" t="s">
        <v>105</v>
      </c>
      <c r="B75" s="52" t="s">
        <v>242</v>
      </c>
      <c r="C75" s="36" t="s">
        <v>106</v>
      </c>
      <c r="D75" s="41">
        <v>2000000</v>
      </c>
      <c r="E75" s="75">
        <f>D75/D114</f>
        <v>4.7129549069411326E-4</v>
      </c>
    </row>
    <row r="76" spans="1:6" ht="13.5" thickBot="1" x14ac:dyDescent="0.25">
      <c r="A76" s="43"/>
      <c r="B76" s="53"/>
      <c r="C76" s="35" t="s">
        <v>29</v>
      </c>
      <c r="D76" s="39">
        <f>SUM(D73:D75)</f>
        <v>11000000</v>
      </c>
      <c r="E76" s="77">
        <f>SUM(E73:E75)</f>
        <v>2.5921251988176232E-3</v>
      </c>
    </row>
    <row r="77" spans="1:6" ht="13.5" thickBot="1" x14ac:dyDescent="0.25">
      <c r="A77" s="42"/>
      <c r="B77" s="52"/>
      <c r="C77" s="35" t="s">
        <v>107</v>
      </c>
      <c r="D77" s="39">
        <f>D71+D76</f>
        <v>29000000</v>
      </c>
      <c r="E77" s="76">
        <f>E76+E71</f>
        <v>6.8337846150646423E-3</v>
      </c>
    </row>
    <row r="78" spans="1:6" ht="23.25" customHeight="1" thickBot="1" x14ac:dyDescent="0.3">
      <c r="A78" s="42"/>
      <c r="B78" s="52"/>
      <c r="C78" s="100" t="s">
        <v>108</v>
      </c>
      <c r="D78" s="101">
        <f>D77+D67+D42</f>
        <v>1457900000</v>
      </c>
      <c r="E78" s="102">
        <f>E77+E67+E42</f>
        <v>0.34517681738436845</v>
      </c>
    </row>
    <row r="79" spans="1:6" x14ac:dyDescent="0.2">
      <c r="A79" s="42" t="s">
        <v>109</v>
      </c>
      <c r="B79" s="53" t="s">
        <v>243</v>
      </c>
      <c r="C79" s="35" t="s">
        <v>110</v>
      </c>
      <c r="D79" s="33"/>
      <c r="E79" s="33"/>
    </row>
    <row r="80" spans="1:6" x14ac:dyDescent="0.2">
      <c r="A80" s="43" t="s">
        <v>111</v>
      </c>
      <c r="B80" s="53" t="s">
        <v>244</v>
      </c>
      <c r="C80" s="35" t="s">
        <v>112</v>
      </c>
      <c r="D80" s="37"/>
      <c r="E80" s="37"/>
    </row>
    <row r="81" spans="1:6" x14ac:dyDescent="0.2">
      <c r="A81" s="42" t="s">
        <v>113</v>
      </c>
      <c r="B81" s="52" t="s">
        <v>245</v>
      </c>
      <c r="C81" s="46" t="s">
        <v>114</v>
      </c>
      <c r="D81" s="37">
        <v>16000000</v>
      </c>
      <c r="E81" s="75">
        <f>D81/D114</f>
        <v>3.7703639255529061E-3</v>
      </c>
    </row>
    <row r="82" spans="1:6" x14ac:dyDescent="0.2">
      <c r="A82" s="42" t="s">
        <v>138</v>
      </c>
      <c r="B82" s="52" t="s">
        <v>295</v>
      </c>
      <c r="C82" s="46" t="s">
        <v>296</v>
      </c>
      <c r="D82" s="37">
        <v>5000000</v>
      </c>
      <c r="E82" s="75">
        <f>D82/D114</f>
        <v>1.1782387267352831E-3</v>
      </c>
    </row>
    <row r="83" spans="1:6" ht="24" x14ac:dyDescent="0.2">
      <c r="A83" s="42" t="s">
        <v>139</v>
      </c>
      <c r="B83" s="52" t="s">
        <v>246</v>
      </c>
      <c r="C83" s="60" t="s">
        <v>289</v>
      </c>
      <c r="D83" s="37">
        <v>905000000</v>
      </c>
      <c r="E83" s="75">
        <f>D83/D114</f>
        <v>0.21326120953908625</v>
      </c>
    </row>
    <row r="84" spans="1:6" x14ac:dyDescent="0.2">
      <c r="A84" s="42" t="s">
        <v>140</v>
      </c>
      <c r="B84" s="52" t="s">
        <v>247</v>
      </c>
      <c r="C84" s="46" t="s">
        <v>115</v>
      </c>
      <c r="D84" s="37">
        <v>7000000</v>
      </c>
      <c r="E84" s="75">
        <f>D84/D114</f>
        <v>1.6495342174293963E-3</v>
      </c>
    </row>
    <row r="85" spans="1:6" x14ac:dyDescent="0.2">
      <c r="A85" s="42" t="s">
        <v>141</v>
      </c>
      <c r="B85" s="52" t="s">
        <v>248</v>
      </c>
      <c r="C85" s="46" t="s">
        <v>116</v>
      </c>
      <c r="D85" s="37">
        <v>225622185</v>
      </c>
      <c r="E85" s="75">
        <f>D85/D114</f>
        <v>5.3167359195526495E-2</v>
      </c>
    </row>
    <row r="86" spans="1:6" x14ac:dyDescent="0.2">
      <c r="A86" s="42" t="s">
        <v>142</v>
      </c>
      <c r="B86" s="52" t="s">
        <v>249</v>
      </c>
      <c r="C86" s="46" t="s">
        <v>117</v>
      </c>
      <c r="D86" s="70">
        <v>212000000</v>
      </c>
      <c r="E86" s="75">
        <f>D86/D114</f>
        <v>4.9957322013576007E-2</v>
      </c>
    </row>
    <row r="87" spans="1:6" x14ac:dyDescent="0.2">
      <c r="A87" s="42" t="s">
        <v>143</v>
      </c>
      <c r="B87" s="52" t="s">
        <v>250</v>
      </c>
      <c r="C87" s="46" t="s">
        <v>118</v>
      </c>
      <c r="D87" s="70">
        <v>130000000</v>
      </c>
      <c r="E87" s="75">
        <f>D87/D114</f>
        <v>3.0634206895117359E-2</v>
      </c>
      <c r="F87" s="69"/>
    </row>
    <row r="88" spans="1:6" x14ac:dyDescent="0.2">
      <c r="A88" s="42" t="s">
        <v>144</v>
      </c>
      <c r="B88" s="52" t="s">
        <v>251</v>
      </c>
      <c r="C88" s="46" t="s">
        <v>119</v>
      </c>
      <c r="D88" s="70">
        <v>80000000</v>
      </c>
      <c r="E88" s="75">
        <f>D88/D114</f>
        <v>1.885181962776453E-2</v>
      </c>
    </row>
    <row r="89" spans="1:6" x14ac:dyDescent="0.2">
      <c r="A89" s="42" t="s">
        <v>189</v>
      </c>
      <c r="B89" s="52" t="s">
        <v>252</v>
      </c>
      <c r="C89" s="46" t="s">
        <v>120</v>
      </c>
      <c r="D89" s="70">
        <v>71000000</v>
      </c>
      <c r="E89" s="75">
        <f>D89/D114</f>
        <v>1.6730989919641021E-2</v>
      </c>
    </row>
    <row r="90" spans="1:6" x14ac:dyDescent="0.2">
      <c r="A90" s="42" t="s">
        <v>190</v>
      </c>
      <c r="B90" s="52" t="s">
        <v>253</v>
      </c>
      <c r="C90" s="46" t="s">
        <v>121</v>
      </c>
      <c r="D90" s="70">
        <v>100000000</v>
      </c>
      <c r="E90" s="75">
        <f>D90/D114</f>
        <v>2.3564774534705662E-2</v>
      </c>
      <c r="F90" s="69"/>
    </row>
    <row r="91" spans="1:6" x14ac:dyDescent="0.2">
      <c r="A91" s="42" t="s">
        <v>145</v>
      </c>
      <c r="B91" s="52" t="s">
        <v>254</v>
      </c>
      <c r="C91" s="46" t="s">
        <v>122</v>
      </c>
      <c r="D91" s="70">
        <v>43000000</v>
      </c>
      <c r="E91" s="75">
        <f>D91/D114</f>
        <v>1.0132853049923434E-2</v>
      </c>
      <c r="F91" s="69"/>
    </row>
    <row r="92" spans="1:6" x14ac:dyDescent="0.2">
      <c r="A92" s="42" t="s">
        <v>191</v>
      </c>
      <c r="B92" s="52" t="s">
        <v>255</v>
      </c>
      <c r="C92" s="46" t="s">
        <v>123</v>
      </c>
      <c r="D92" s="70">
        <v>38000000</v>
      </c>
      <c r="E92" s="75">
        <f>D92/D114</f>
        <v>8.9546143231881512E-3</v>
      </c>
    </row>
    <row r="93" spans="1:6" x14ac:dyDescent="0.2">
      <c r="A93" s="42" t="s">
        <v>192</v>
      </c>
      <c r="B93" s="52" t="s">
        <v>256</v>
      </c>
      <c r="C93" s="47" t="s">
        <v>124</v>
      </c>
      <c r="D93" s="70">
        <v>38000000</v>
      </c>
      <c r="E93" s="75">
        <f>D93/D114</f>
        <v>8.9546143231881512E-3</v>
      </c>
    </row>
    <row r="94" spans="1:6" x14ac:dyDescent="0.2">
      <c r="A94" s="42" t="s">
        <v>193</v>
      </c>
      <c r="B94" s="52" t="s">
        <v>257</v>
      </c>
      <c r="C94" s="46" t="s">
        <v>125</v>
      </c>
      <c r="D94" s="70">
        <v>32000000</v>
      </c>
      <c r="E94" s="75">
        <f>D94/D114</f>
        <v>7.5407278511058122E-3</v>
      </c>
    </row>
    <row r="95" spans="1:6" x14ac:dyDescent="0.2">
      <c r="A95" s="42" t="s">
        <v>194</v>
      </c>
      <c r="B95" s="52" t="s">
        <v>258</v>
      </c>
      <c r="C95" s="46" t="s">
        <v>126</v>
      </c>
      <c r="D95" s="70">
        <v>185000000</v>
      </c>
      <c r="E95" s="75">
        <f>D95/D114</f>
        <v>4.3594832889205473E-2</v>
      </c>
    </row>
    <row r="96" spans="1:6" x14ac:dyDescent="0.2">
      <c r="A96" s="42" t="s">
        <v>195</v>
      </c>
      <c r="B96" s="52" t="s">
        <v>259</v>
      </c>
      <c r="C96" s="46" t="s">
        <v>127</v>
      </c>
      <c r="D96" s="70">
        <v>42000000</v>
      </c>
      <c r="E96" s="75">
        <f>D96/D114</f>
        <v>9.8972053045763772E-3</v>
      </c>
    </row>
    <row r="97" spans="1:6" x14ac:dyDescent="0.2">
      <c r="A97" s="42" t="s">
        <v>196</v>
      </c>
      <c r="B97" s="52" t="s">
        <v>260</v>
      </c>
      <c r="C97" s="48" t="s">
        <v>128</v>
      </c>
      <c r="D97" s="70">
        <v>60000000</v>
      </c>
      <c r="E97" s="75">
        <f>D97/D114</f>
        <v>1.4138864720823397E-2</v>
      </c>
      <c r="F97" s="69"/>
    </row>
    <row r="98" spans="1:6" x14ac:dyDescent="0.2">
      <c r="A98" s="42" t="s">
        <v>197</v>
      </c>
      <c r="B98" s="52" t="s">
        <v>261</v>
      </c>
      <c r="C98" s="46" t="s">
        <v>129</v>
      </c>
      <c r="D98" s="70">
        <v>35000000</v>
      </c>
      <c r="E98" s="75">
        <f>D98/D114</f>
        <v>8.2476710871469822E-3</v>
      </c>
    </row>
    <row r="99" spans="1:6" x14ac:dyDescent="0.2">
      <c r="A99" s="42" t="s">
        <v>198</v>
      </c>
      <c r="B99" s="52" t="s">
        <v>262</v>
      </c>
      <c r="C99" s="60" t="s">
        <v>130</v>
      </c>
      <c r="D99" s="70">
        <v>140000000</v>
      </c>
      <c r="E99" s="75">
        <f>D99/D114</f>
        <v>3.2990684348587929E-2</v>
      </c>
      <c r="F99" s="1"/>
    </row>
    <row r="100" spans="1:6" x14ac:dyDescent="0.2">
      <c r="A100" s="42" t="s">
        <v>199</v>
      </c>
      <c r="B100" s="52" t="s">
        <v>263</v>
      </c>
      <c r="C100" s="46" t="s">
        <v>131</v>
      </c>
      <c r="D100" s="70">
        <v>40000000</v>
      </c>
      <c r="E100" s="75">
        <f>D100/D114</f>
        <v>9.4259098138822651E-3</v>
      </c>
      <c r="F100" s="69"/>
    </row>
    <row r="101" spans="1:6" x14ac:dyDescent="0.2">
      <c r="A101" s="42" t="s">
        <v>200</v>
      </c>
      <c r="B101" s="52" t="s">
        <v>264</v>
      </c>
      <c r="C101" s="48" t="s">
        <v>132</v>
      </c>
      <c r="D101" s="70">
        <v>66000000</v>
      </c>
      <c r="E101" s="75">
        <f>D101/D114</f>
        <v>1.5552751192905737E-2</v>
      </c>
    </row>
    <row r="102" spans="1:6" x14ac:dyDescent="0.2">
      <c r="A102" s="42" t="s">
        <v>201</v>
      </c>
      <c r="B102" s="52" t="s">
        <v>265</v>
      </c>
      <c r="C102" s="46" t="s">
        <v>133</v>
      </c>
      <c r="D102" s="70">
        <v>40000000</v>
      </c>
      <c r="E102" s="75">
        <f>D102/D114</f>
        <v>9.4259098138822651E-3</v>
      </c>
    </row>
    <row r="103" spans="1:6" x14ac:dyDescent="0.2">
      <c r="A103" s="42" t="s">
        <v>202</v>
      </c>
      <c r="B103" s="52" t="s">
        <v>266</v>
      </c>
      <c r="C103" s="46" t="s">
        <v>134</v>
      </c>
      <c r="D103" s="70">
        <v>115000000</v>
      </c>
      <c r="E103" s="75">
        <f>D103/D114</f>
        <v>2.7099490714911512E-2</v>
      </c>
      <c r="F103" s="69"/>
    </row>
    <row r="104" spans="1:6" x14ac:dyDescent="0.2">
      <c r="A104" s="42" t="s">
        <v>203</v>
      </c>
      <c r="B104" s="52" t="s">
        <v>267</v>
      </c>
      <c r="C104" s="60" t="s">
        <v>273</v>
      </c>
      <c r="D104" s="70">
        <v>30000000</v>
      </c>
      <c r="E104" s="75">
        <f>D104/D114</f>
        <v>7.0694323604116984E-3</v>
      </c>
    </row>
    <row r="105" spans="1:6" x14ac:dyDescent="0.2">
      <c r="A105" s="42" t="s">
        <v>204</v>
      </c>
      <c r="B105" s="52" t="s">
        <v>268</v>
      </c>
      <c r="C105" s="46" t="s">
        <v>135</v>
      </c>
      <c r="D105" s="70">
        <v>85000000</v>
      </c>
      <c r="E105" s="75">
        <f>D105/D114</f>
        <v>2.0030058354499811E-2</v>
      </c>
      <c r="F105" s="69"/>
    </row>
    <row r="106" spans="1:6" x14ac:dyDescent="0.2">
      <c r="A106" s="42" t="s">
        <v>205</v>
      </c>
      <c r="B106" s="52" t="s">
        <v>269</v>
      </c>
      <c r="C106" s="46" t="s">
        <v>136</v>
      </c>
      <c r="D106" s="37">
        <v>25000000</v>
      </c>
      <c r="E106" s="75">
        <f>D106/D114</f>
        <v>5.8911936336764155E-3</v>
      </c>
    </row>
    <row r="107" spans="1:6" ht="13.5" thickBot="1" x14ac:dyDescent="0.25">
      <c r="A107" s="42" t="s">
        <v>206</v>
      </c>
      <c r="B107" s="52" t="s">
        <v>270</v>
      </c>
      <c r="C107" s="46" t="s">
        <v>137</v>
      </c>
      <c r="D107" s="37">
        <v>20000000</v>
      </c>
      <c r="E107" s="75">
        <f>D107/D114</f>
        <v>4.7129549069411325E-3</v>
      </c>
    </row>
    <row r="108" spans="1:6" ht="13.5" thickBot="1" x14ac:dyDescent="0.25">
      <c r="A108" s="42"/>
      <c r="B108" s="52"/>
      <c r="C108" s="35" t="s">
        <v>29</v>
      </c>
      <c r="D108" s="39">
        <f>SUM(D81:D107)</f>
        <v>2785622185</v>
      </c>
      <c r="E108" s="77">
        <f>SUM(E81:E107)</f>
        <v>0.65642558728399147</v>
      </c>
    </row>
    <row r="109" spans="1:6" ht="19.5" customHeight="1" thickBot="1" x14ac:dyDescent="0.3">
      <c r="A109" s="42"/>
      <c r="B109" s="52"/>
      <c r="C109" s="100" t="s">
        <v>146</v>
      </c>
      <c r="D109" s="101">
        <f>SUM(D108)</f>
        <v>2785622185</v>
      </c>
      <c r="E109" s="102">
        <f>E108</f>
        <v>0.65642558728399147</v>
      </c>
    </row>
    <row r="110" spans="1:6" x14ac:dyDescent="0.2">
      <c r="A110" s="43" t="s">
        <v>147</v>
      </c>
      <c r="B110" s="53"/>
      <c r="C110" s="35" t="s">
        <v>148</v>
      </c>
      <c r="D110" s="33"/>
      <c r="E110" s="33"/>
    </row>
    <row r="111" spans="1:6" ht="13.5" thickBot="1" x14ac:dyDescent="0.25">
      <c r="A111" s="43" t="s">
        <v>149</v>
      </c>
      <c r="B111" s="52" t="s">
        <v>276</v>
      </c>
      <c r="C111" s="35" t="s">
        <v>150</v>
      </c>
      <c r="D111" s="37">
        <v>100000</v>
      </c>
      <c r="E111" s="75">
        <f>D111/D114</f>
        <v>2.3564774534705663E-5</v>
      </c>
    </row>
    <row r="112" spans="1:6" ht="13.5" thickBot="1" x14ac:dyDescent="0.25">
      <c r="A112" s="42"/>
      <c r="B112" s="52"/>
      <c r="C112" s="35" t="s">
        <v>29</v>
      </c>
      <c r="D112" s="39">
        <f>D111</f>
        <v>100000</v>
      </c>
      <c r="E112" s="75">
        <f>D112/D114</f>
        <v>2.3564774534705663E-5</v>
      </c>
    </row>
    <row r="113" spans="1:6" ht="13.5" thickBot="1" x14ac:dyDescent="0.25">
      <c r="A113" s="42"/>
      <c r="B113" s="52" t="s">
        <v>301</v>
      </c>
      <c r="C113" s="35" t="s">
        <v>151</v>
      </c>
      <c r="D113" s="39">
        <f>SUM(D112)</f>
        <v>100000</v>
      </c>
      <c r="E113" s="75">
        <f>E112</f>
        <v>2.3564774534705663E-5</v>
      </c>
    </row>
    <row r="114" spans="1:6" ht="26.25" customHeight="1" thickBot="1" x14ac:dyDescent="0.3">
      <c r="A114" s="98"/>
      <c r="B114" s="99"/>
      <c r="C114" s="100" t="s">
        <v>152</v>
      </c>
      <c r="D114" s="101">
        <f>D78+D109+D113</f>
        <v>4243622185</v>
      </c>
      <c r="E114" s="102">
        <f>E109+E78</f>
        <v>1.0016024046683598</v>
      </c>
      <c r="F114" s="13"/>
    </row>
  </sheetData>
  <mergeCells count="3">
    <mergeCell ref="A1:E1"/>
    <mergeCell ref="A2:E2"/>
    <mergeCell ref="A3:E3"/>
  </mergeCells>
  <pageMargins left="0.75" right="0.75" top="1" bottom="1" header="0" footer="0"/>
  <pageSetup paperSize="5" scale="85" orientation="portrait" horizontalDpi="300" verticalDpi="300" r:id="rId1"/>
  <headerFooter alignWithMargins="0"/>
  <rowBreaks count="1" manualBreakCount="1">
    <brk id="71" max="10" man="1"/>
  </rowBreaks>
  <colBreaks count="1" manualBreakCount="1">
    <brk id="7" max="353" man="1"/>
  </colBreaks>
  <ignoredErrors>
    <ignoredError sqref="B1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81" zoomScaleNormal="100" zoomScaleSheetLayoutView="100" workbookViewId="0">
      <selection activeCell="D107" sqref="D107"/>
    </sheetView>
  </sheetViews>
  <sheetFormatPr baseColWidth="10" defaultRowHeight="12.75" x14ac:dyDescent="0.2"/>
  <cols>
    <col min="1" max="1" width="8.5703125" customWidth="1"/>
    <col min="2" max="2" width="12.28515625" customWidth="1"/>
    <col min="3" max="3" width="47.7109375" customWidth="1"/>
    <col min="4" max="4" width="17.85546875" customWidth="1"/>
    <col min="5" max="5" width="12.28515625" style="13" customWidth="1"/>
    <col min="6" max="6" width="19.28515625" customWidth="1"/>
    <col min="7" max="7" width="18.140625" customWidth="1"/>
  </cols>
  <sheetData>
    <row r="1" spans="1:6" ht="39.75" customHeight="1" x14ac:dyDescent="0.2">
      <c r="A1" s="109" t="s">
        <v>184</v>
      </c>
      <c r="B1" s="109"/>
      <c r="C1" s="110"/>
      <c r="D1" s="110"/>
      <c r="E1" s="110"/>
    </row>
    <row r="2" spans="1:6" x14ac:dyDescent="0.2">
      <c r="A2" s="111" t="s">
        <v>186</v>
      </c>
      <c r="B2" s="111"/>
      <c r="C2" s="112"/>
      <c r="D2" s="112"/>
      <c r="E2" s="112"/>
    </row>
    <row r="3" spans="1:6" ht="18" x14ac:dyDescent="0.2">
      <c r="A3" s="109" t="s">
        <v>327</v>
      </c>
      <c r="B3" s="109"/>
      <c r="C3" s="110"/>
      <c r="D3" s="110"/>
      <c r="E3" s="110"/>
    </row>
    <row r="4" spans="1:6" x14ac:dyDescent="0.2">
      <c r="A4" s="25"/>
      <c r="B4" s="25"/>
      <c r="C4" s="25"/>
      <c r="D4" s="25"/>
      <c r="E4" s="26"/>
    </row>
    <row r="5" spans="1:6" ht="13.5" thickBot="1" x14ac:dyDescent="0.25">
      <c r="A5" s="25"/>
      <c r="B5" s="25"/>
      <c r="C5" s="25"/>
      <c r="D5" s="25"/>
      <c r="E5" s="26"/>
    </row>
    <row r="6" spans="1:6" ht="17.25" customHeight="1" thickBot="1" x14ac:dyDescent="0.25">
      <c r="A6" s="27" t="s">
        <v>0</v>
      </c>
      <c r="B6" s="27" t="s">
        <v>290</v>
      </c>
      <c r="C6" s="28" t="s">
        <v>1</v>
      </c>
      <c r="D6" s="28" t="s">
        <v>2</v>
      </c>
      <c r="E6" s="29" t="s">
        <v>3</v>
      </c>
    </row>
    <row r="7" spans="1:6" x14ac:dyDescent="0.2">
      <c r="A7" s="30">
        <v>2</v>
      </c>
      <c r="B7" s="49"/>
      <c r="C7" s="31" t="s">
        <v>4</v>
      </c>
      <c r="D7" s="32"/>
      <c r="E7" s="33"/>
    </row>
    <row r="8" spans="1:6" x14ac:dyDescent="0.2">
      <c r="A8" s="34" t="s">
        <v>5</v>
      </c>
      <c r="B8" s="50"/>
      <c r="C8" s="35" t="s">
        <v>6</v>
      </c>
      <c r="D8" s="36"/>
      <c r="E8" s="37"/>
    </row>
    <row r="9" spans="1:6" x14ac:dyDescent="0.2">
      <c r="A9" s="34" t="s">
        <v>7</v>
      </c>
      <c r="B9" s="50" t="s">
        <v>279</v>
      </c>
      <c r="C9" s="35" t="s">
        <v>9</v>
      </c>
      <c r="D9" s="36"/>
      <c r="E9" s="37"/>
      <c r="F9" s="18"/>
    </row>
    <row r="10" spans="1:6" x14ac:dyDescent="0.2">
      <c r="A10" s="34" t="s">
        <v>8</v>
      </c>
      <c r="B10" s="50"/>
      <c r="C10" s="35" t="s">
        <v>10</v>
      </c>
      <c r="D10" s="36"/>
      <c r="E10" s="37"/>
      <c r="F10" s="18"/>
    </row>
    <row r="11" spans="1:6" x14ac:dyDescent="0.2">
      <c r="A11" s="38" t="s">
        <v>11</v>
      </c>
      <c r="B11" s="51" t="s">
        <v>209</v>
      </c>
      <c r="C11" s="36" t="s">
        <v>12</v>
      </c>
      <c r="D11" s="37">
        <v>619000000</v>
      </c>
      <c r="E11" s="75">
        <f>D11/D114</f>
        <v>0.14586595436982805</v>
      </c>
      <c r="F11" s="18"/>
    </row>
    <row r="12" spans="1:6" x14ac:dyDescent="0.2">
      <c r="A12" s="38" t="s">
        <v>13</v>
      </c>
      <c r="B12" s="51" t="s">
        <v>214</v>
      </c>
      <c r="C12" s="36" t="s">
        <v>14</v>
      </c>
      <c r="D12" s="37">
        <v>56000000</v>
      </c>
      <c r="E12" s="75">
        <f>D12/D114</f>
        <v>1.3196273739435171E-2</v>
      </c>
      <c r="F12" s="19"/>
    </row>
    <row r="13" spans="1:6" x14ac:dyDescent="0.2">
      <c r="A13" s="38" t="s">
        <v>15</v>
      </c>
      <c r="B13" s="51" t="s">
        <v>211</v>
      </c>
      <c r="C13" s="36" t="s">
        <v>16</v>
      </c>
      <c r="D13" s="37">
        <v>65000000</v>
      </c>
      <c r="E13" s="75">
        <f>D13/D114</f>
        <v>1.531710344755868E-2</v>
      </c>
      <c r="F13" s="19"/>
    </row>
    <row r="14" spans="1:6" x14ac:dyDescent="0.2">
      <c r="A14" s="38" t="s">
        <v>17</v>
      </c>
      <c r="B14" s="51" t="s">
        <v>212</v>
      </c>
      <c r="C14" s="36" t="s">
        <v>18</v>
      </c>
      <c r="D14" s="37">
        <v>33000000</v>
      </c>
      <c r="E14" s="75">
        <f>D14/D114</f>
        <v>7.7763755964528683E-3</v>
      </c>
      <c r="F14" s="19"/>
    </row>
    <row r="15" spans="1:6" x14ac:dyDescent="0.2">
      <c r="A15" s="38" t="s">
        <v>19</v>
      </c>
      <c r="B15" s="51" t="s">
        <v>213</v>
      </c>
      <c r="C15" s="36" t="s">
        <v>20</v>
      </c>
      <c r="D15" s="37">
        <v>20000000</v>
      </c>
      <c r="E15" s="75">
        <f>D15/D114</f>
        <v>4.7129549069411325E-3</v>
      </c>
      <c r="F15" s="19"/>
    </row>
    <row r="16" spans="1:6" x14ac:dyDescent="0.2">
      <c r="A16" s="38" t="s">
        <v>21</v>
      </c>
      <c r="B16" s="51" t="s">
        <v>302</v>
      </c>
      <c r="C16" s="36" t="s">
        <v>22</v>
      </c>
      <c r="D16" s="37">
        <v>5000000</v>
      </c>
      <c r="E16" s="75">
        <f>D16/D114</f>
        <v>1.1782387267352831E-3</v>
      </c>
      <c r="F16" s="19"/>
    </row>
    <row r="17" spans="1:6" x14ac:dyDescent="0.2">
      <c r="A17" s="38" t="s">
        <v>23</v>
      </c>
      <c r="B17" s="51" t="s">
        <v>210</v>
      </c>
      <c r="C17" s="36" t="s">
        <v>24</v>
      </c>
      <c r="D17" s="37">
        <v>25000000</v>
      </c>
      <c r="E17" s="75">
        <f>D17/D114</f>
        <v>5.8911936336764155E-3</v>
      </c>
      <c r="F17" s="19"/>
    </row>
    <row r="18" spans="1:6" x14ac:dyDescent="0.2">
      <c r="A18" s="38" t="s">
        <v>25</v>
      </c>
      <c r="B18" s="51" t="s">
        <v>304</v>
      </c>
      <c r="C18" s="36" t="s">
        <v>26</v>
      </c>
      <c r="D18" s="37">
        <v>25000000</v>
      </c>
      <c r="E18" s="75">
        <f>D18/D114</f>
        <v>5.8911936336764155E-3</v>
      </c>
      <c r="F18" s="19"/>
    </row>
    <row r="19" spans="1:6" ht="13.5" thickBot="1" x14ac:dyDescent="0.25">
      <c r="A19" s="38" t="s">
        <v>27</v>
      </c>
      <c r="B19" s="51" t="s">
        <v>215</v>
      </c>
      <c r="C19" s="36" t="s">
        <v>28</v>
      </c>
      <c r="D19" s="37">
        <v>400000</v>
      </c>
      <c r="E19" s="75">
        <f>D19/D114</f>
        <v>9.425909813882265E-5</v>
      </c>
      <c r="F19" s="19"/>
    </row>
    <row r="20" spans="1:6" ht="13.5" thickBot="1" x14ac:dyDescent="0.25">
      <c r="A20" s="38"/>
      <c r="B20" s="51"/>
      <c r="C20" s="35" t="s">
        <v>29</v>
      </c>
      <c r="D20" s="39">
        <f>SUM(D11:D19)</f>
        <v>848400000</v>
      </c>
      <c r="E20" s="77">
        <f>SUM(E11:E19)</f>
        <v>0.19992354715244279</v>
      </c>
      <c r="F20" s="19"/>
    </row>
    <row r="21" spans="1:6" x14ac:dyDescent="0.2">
      <c r="A21" s="34" t="s">
        <v>30</v>
      </c>
      <c r="B21" s="50"/>
      <c r="C21" s="35" t="s">
        <v>31</v>
      </c>
      <c r="D21" s="37"/>
      <c r="E21" s="37"/>
      <c r="F21" s="18"/>
    </row>
    <row r="22" spans="1:6" x14ac:dyDescent="0.2">
      <c r="A22" s="38" t="s">
        <v>32</v>
      </c>
      <c r="B22" s="51" t="s">
        <v>217</v>
      </c>
      <c r="C22" s="36" t="s">
        <v>33</v>
      </c>
      <c r="D22" s="37">
        <v>63000000</v>
      </c>
      <c r="E22" s="75">
        <f>D22/D114</f>
        <v>1.4845807956864568E-2</v>
      </c>
      <c r="F22" s="18"/>
    </row>
    <row r="23" spans="1:6" x14ac:dyDescent="0.2">
      <c r="A23" s="38" t="s">
        <v>34</v>
      </c>
      <c r="B23" s="51" t="s">
        <v>216</v>
      </c>
      <c r="C23" s="36" t="s">
        <v>35</v>
      </c>
      <c r="D23" s="37">
        <v>30000000</v>
      </c>
      <c r="E23" s="75">
        <f>D23/D114</f>
        <v>7.0694323604116984E-3</v>
      </c>
      <c r="F23" s="18"/>
    </row>
    <row r="24" spans="1:6" ht="13.5" thickBot="1" x14ac:dyDescent="0.25">
      <c r="A24" s="38" t="s">
        <v>36</v>
      </c>
      <c r="B24" s="51" t="s">
        <v>281</v>
      </c>
      <c r="C24" s="36" t="s">
        <v>280</v>
      </c>
      <c r="D24" s="37">
        <v>1000000</v>
      </c>
      <c r="E24" s="75">
        <f>D24/D114</f>
        <v>2.3564774534705663E-4</v>
      </c>
      <c r="F24" s="18"/>
    </row>
    <row r="25" spans="1:6" ht="13.5" thickBot="1" x14ac:dyDescent="0.25">
      <c r="A25" s="38"/>
      <c r="B25" s="51"/>
      <c r="C25" s="35" t="s">
        <v>29</v>
      </c>
      <c r="D25" s="39">
        <f>SUM(D22:D24)</f>
        <v>94000000</v>
      </c>
      <c r="E25" s="77">
        <f>SUM(E16:E24)</f>
        <v>0.23512932030729305</v>
      </c>
      <c r="F25" s="18"/>
    </row>
    <row r="26" spans="1:6" ht="24" x14ac:dyDescent="0.2">
      <c r="A26" s="34" t="s">
        <v>37</v>
      </c>
      <c r="B26" s="50" t="s">
        <v>219</v>
      </c>
      <c r="C26" s="40" t="s">
        <v>38</v>
      </c>
      <c r="D26" s="37"/>
      <c r="E26" s="37"/>
      <c r="F26" s="18"/>
    </row>
    <row r="27" spans="1:6" x14ac:dyDescent="0.2">
      <c r="A27" s="38" t="s">
        <v>39</v>
      </c>
      <c r="B27" s="51" t="s">
        <v>218</v>
      </c>
      <c r="C27" s="36" t="s">
        <v>40</v>
      </c>
      <c r="D27" s="37">
        <v>28000000</v>
      </c>
      <c r="E27" s="75">
        <f>D27/D114</f>
        <v>6.5981368697175854E-3</v>
      </c>
      <c r="F27" s="19"/>
    </row>
    <row r="28" spans="1:6" x14ac:dyDescent="0.2">
      <c r="A28" s="38" t="s">
        <v>41</v>
      </c>
      <c r="B28" s="51" t="s">
        <v>220</v>
      </c>
      <c r="C28" s="36" t="s">
        <v>42</v>
      </c>
      <c r="D28" s="37">
        <v>51000000</v>
      </c>
      <c r="E28" s="75">
        <f>D28/D114</f>
        <v>1.2018035012699888E-2</v>
      </c>
      <c r="F28" s="19"/>
    </row>
    <row r="29" spans="1:6" x14ac:dyDescent="0.2">
      <c r="A29" s="38" t="s">
        <v>43</v>
      </c>
      <c r="B29" s="52" t="s">
        <v>219</v>
      </c>
      <c r="C29" s="36" t="s">
        <v>44</v>
      </c>
      <c r="D29" s="37">
        <v>50000000</v>
      </c>
      <c r="E29" s="75">
        <f>D29/D114</f>
        <v>1.1782387267352831E-2</v>
      </c>
      <c r="F29" s="19"/>
    </row>
    <row r="30" spans="1:6" ht="13.5" thickBot="1" x14ac:dyDescent="0.25">
      <c r="A30" s="38" t="s">
        <v>45</v>
      </c>
      <c r="B30" s="51" t="s">
        <v>221</v>
      </c>
      <c r="C30" s="36" t="s">
        <v>46</v>
      </c>
      <c r="D30" s="41">
        <v>41000000</v>
      </c>
      <c r="E30" s="75">
        <f>D30/D114</f>
        <v>9.661557559229322E-3</v>
      </c>
      <c r="F30" s="19"/>
    </row>
    <row r="31" spans="1:6" ht="13.5" thickBot="1" x14ac:dyDescent="0.25">
      <c r="A31" s="42"/>
      <c r="B31" s="52"/>
      <c r="C31" s="35" t="s">
        <v>29</v>
      </c>
      <c r="D31" s="39">
        <f>SUM(D27:D30)</f>
        <v>170000000</v>
      </c>
      <c r="E31" s="77">
        <f>SUM(E27:E30)</f>
        <v>4.006011670899963E-2</v>
      </c>
      <c r="F31" s="19"/>
    </row>
    <row r="32" spans="1:6" ht="24" x14ac:dyDescent="0.2">
      <c r="A32" s="34" t="s">
        <v>47</v>
      </c>
      <c r="B32" s="50" t="s">
        <v>222</v>
      </c>
      <c r="C32" s="40" t="s">
        <v>48</v>
      </c>
      <c r="D32" s="33"/>
      <c r="E32" s="33"/>
      <c r="F32" s="18"/>
    </row>
    <row r="33" spans="1:6" x14ac:dyDescent="0.2">
      <c r="A33" s="42" t="s">
        <v>49</v>
      </c>
      <c r="B33" s="51" t="s">
        <v>218</v>
      </c>
      <c r="C33" s="36" t="s">
        <v>40</v>
      </c>
      <c r="D33" s="37">
        <v>49000000</v>
      </c>
      <c r="E33" s="75">
        <f>D33/D114</f>
        <v>1.1546739522005774E-2</v>
      </c>
      <c r="F33" s="19"/>
    </row>
    <row r="34" spans="1:6" x14ac:dyDescent="0.2">
      <c r="A34" s="42" t="s">
        <v>50</v>
      </c>
      <c r="B34" s="51" t="s">
        <v>220</v>
      </c>
      <c r="C34" s="36" t="s">
        <v>42</v>
      </c>
      <c r="D34" s="37">
        <v>5000000</v>
      </c>
      <c r="E34" s="75">
        <f>D34/D114</f>
        <v>1.1782387267352831E-3</v>
      </c>
      <c r="F34" s="19"/>
    </row>
    <row r="35" spans="1:6" x14ac:dyDescent="0.2">
      <c r="A35" s="42" t="s">
        <v>51</v>
      </c>
      <c r="B35" s="52" t="s">
        <v>219</v>
      </c>
      <c r="C35" s="36" t="s">
        <v>44</v>
      </c>
      <c r="D35" s="37">
        <v>50000000</v>
      </c>
      <c r="E35" s="75">
        <f>D35/D114</f>
        <v>1.1782387267352831E-2</v>
      </c>
      <c r="F35" s="19"/>
    </row>
    <row r="36" spans="1:6" x14ac:dyDescent="0.2">
      <c r="A36" s="42" t="s">
        <v>52</v>
      </c>
      <c r="B36" s="52" t="s">
        <v>303</v>
      </c>
      <c r="C36" s="36" t="s">
        <v>53</v>
      </c>
      <c r="D36" s="37">
        <v>5000000</v>
      </c>
      <c r="E36" s="75">
        <f>D36/D114</f>
        <v>1.1782387267352831E-3</v>
      </c>
      <c r="F36" s="19"/>
    </row>
    <row r="37" spans="1:6" x14ac:dyDescent="0.2">
      <c r="A37" s="42" t="s">
        <v>54</v>
      </c>
      <c r="B37" s="52" t="s">
        <v>223</v>
      </c>
      <c r="C37" s="36" t="s">
        <v>56</v>
      </c>
      <c r="D37" s="41">
        <v>30000000</v>
      </c>
      <c r="E37" s="75">
        <f>D37/D114</f>
        <v>7.0694323604116984E-3</v>
      </c>
      <c r="F37" s="19"/>
    </row>
    <row r="38" spans="1:6" x14ac:dyDescent="0.2">
      <c r="A38" s="42" t="s">
        <v>55</v>
      </c>
      <c r="B38" s="52" t="s">
        <v>224</v>
      </c>
      <c r="C38" s="36" t="s">
        <v>288</v>
      </c>
      <c r="D38" s="41">
        <f>10500000/2</f>
        <v>5250000</v>
      </c>
      <c r="E38" s="75">
        <f>D38/D114</f>
        <v>1.2371506630720472E-3</v>
      </c>
      <c r="F38" s="19"/>
    </row>
    <row r="39" spans="1:6" x14ac:dyDescent="0.2">
      <c r="A39" s="42" t="s">
        <v>284</v>
      </c>
      <c r="B39" s="52" t="s">
        <v>282</v>
      </c>
      <c r="C39" s="36" t="s">
        <v>283</v>
      </c>
      <c r="D39" s="41">
        <f>10500000/2</f>
        <v>5250000</v>
      </c>
      <c r="E39" s="75">
        <f>D39/D114</f>
        <v>1.2371506630720472E-3</v>
      </c>
      <c r="F39" s="19"/>
    </row>
    <row r="40" spans="1:6" ht="13.5" thickBot="1" x14ac:dyDescent="0.25">
      <c r="A40" s="42" t="s">
        <v>286</v>
      </c>
      <c r="B40" s="52" t="s">
        <v>285</v>
      </c>
      <c r="C40" s="36" t="s">
        <v>287</v>
      </c>
      <c r="D40" s="41">
        <v>10500000</v>
      </c>
      <c r="E40" s="75">
        <f>D40/D114</f>
        <v>2.4743013261440943E-3</v>
      </c>
      <c r="F40" s="19"/>
    </row>
    <row r="41" spans="1:6" ht="13.5" thickBot="1" x14ac:dyDescent="0.25">
      <c r="A41" s="42"/>
      <c r="B41" s="52"/>
      <c r="C41" s="35" t="s">
        <v>29</v>
      </c>
      <c r="D41" s="39">
        <f>SUM(D33:D40)</f>
        <v>160000000</v>
      </c>
      <c r="E41" s="77">
        <f>SUM(E33:E40)</f>
        <v>3.770363925552906E-2</v>
      </c>
      <c r="F41" s="18"/>
    </row>
    <row r="42" spans="1:6" ht="13.5" thickBot="1" x14ac:dyDescent="0.25">
      <c r="A42" s="42"/>
      <c r="B42" s="52"/>
      <c r="C42" s="35" t="s">
        <v>57</v>
      </c>
      <c r="D42" s="39">
        <f>D41+D31+D25+D20</f>
        <v>1272400000</v>
      </c>
      <c r="E42" s="77">
        <f>E41+E31+E25</f>
        <v>0.31289307627182172</v>
      </c>
      <c r="F42" s="19"/>
    </row>
    <row r="43" spans="1:6" x14ac:dyDescent="0.2">
      <c r="A43" s="43" t="s">
        <v>58</v>
      </c>
      <c r="B43" s="53" t="s">
        <v>225</v>
      </c>
      <c r="C43" s="35" t="s">
        <v>153</v>
      </c>
      <c r="D43" s="33"/>
      <c r="E43" s="33"/>
      <c r="F43" s="18"/>
    </row>
    <row r="44" spans="1:6" x14ac:dyDescent="0.2">
      <c r="A44" s="43" t="s">
        <v>59</v>
      </c>
      <c r="B44" s="53" t="s">
        <v>228</v>
      </c>
      <c r="C44" s="35" t="s">
        <v>60</v>
      </c>
      <c r="D44" s="37"/>
      <c r="E44" s="37"/>
      <c r="F44" s="18"/>
    </row>
    <row r="45" spans="1:6" x14ac:dyDescent="0.2">
      <c r="A45" s="42" t="s">
        <v>61</v>
      </c>
      <c r="B45" s="52" t="s">
        <v>227</v>
      </c>
      <c r="C45" s="36" t="s">
        <v>183</v>
      </c>
      <c r="D45" s="37">
        <v>2000000</v>
      </c>
      <c r="E45" s="75">
        <f>D45/D114</f>
        <v>4.7129549069411326E-4</v>
      </c>
    </row>
    <row r="46" spans="1:6" x14ac:dyDescent="0.2">
      <c r="A46" s="42" t="s">
        <v>62</v>
      </c>
      <c r="B46" s="52" t="s">
        <v>229</v>
      </c>
      <c r="C46" s="36" t="s">
        <v>63</v>
      </c>
      <c r="D46" s="37">
        <v>20000000</v>
      </c>
      <c r="E46" s="75">
        <f>D46/D114</f>
        <v>4.7129549069411325E-3</v>
      </c>
    </row>
    <row r="47" spans="1:6" x14ac:dyDescent="0.2">
      <c r="A47" s="42" t="s">
        <v>64</v>
      </c>
      <c r="B47" s="52" t="s">
        <v>233</v>
      </c>
      <c r="C47" s="36" t="s">
        <v>65</v>
      </c>
      <c r="D47" s="37">
        <v>2500000</v>
      </c>
      <c r="E47" s="75">
        <f>D47/D114</f>
        <v>5.8911936336764157E-4</v>
      </c>
    </row>
    <row r="48" spans="1:6" x14ac:dyDescent="0.2">
      <c r="A48" s="42" t="s">
        <v>66</v>
      </c>
      <c r="B48" s="52" t="s">
        <v>226</v>
      </c>
      <c r="C48" s="36" t="s">
        <v>67</v>
      </c>
      <c r="D48" s="37">
        <v>4000000</v>
      </c>
      <c r="E48" s="75">
        <f>D48/D114</f>
        <v>9.4259098138822653E-4</v>
      </c>
    </row>
    <row r="49" spans="1:6" x14ac:dyDescent="0.2">
      <c r="A49" s="42" t="s">
        <v>68</v>
      </c>
      <c r="B49" s="52" t="s">
        <v>230</v>
      </c>
      <c r="C49" s="36" t="s">
        <v>69</v>
      </c>
      <c r="D49" s="37">
        <v>4000000</v>
      </c>
      <c r="E49" s="75">
        <f>D49/D114</f>
        <v>9.4259098138822653E-4</v>
      </c>
    </row>
    <row r="50" spans="1:6" x14ac:dyDescent="0.2">
      <c r="A50" s="42" t="s">
        <v>70</v>
      </c>
      <c r="B50" s="52" t="s">
        <v>231</v>
      </c>
      <c r="C50" s="36" t="s">
        <v>71</v>
      </c>
      <c r="D50" s="37">
        <v>4000000</v>
      </c>
      <c r="E50" s="75">
        <f>D50/D114</f>
        <v>9.4259098138822653E-4</v>
      </c>
    </row>
    <row r="51" spans="1:6" ht="13.5" thickBot="1" x14ac:dyDescent="0.25">
      <c r="A51" s="42" t="s">
        <v>72</v>
      </c>
      <c r="B51" s="52" t="s">
        <v>232</v>
      </c>
      <c r="C51" s="36" t="s">
        <v>73</v>
      </c>
      <c r="D51" s="37">
        <v>12000000</v>
      </c>
      <c r="E51" s="75">
        <f>D51/D114</f>
        <v>2.8277729441646793E-3</v>
      </c>
    </row>
    <row r="52" spans="1:6" ht="13.5" thickBot="1" x14ac:dyDescent="0.25">
      <c r="A52" s="42"/>
      <c r="B52" s="52"/>
      <c r="C52" s="35" t="s">
        <v>29</v>
      </c>
      <c r="D52" s="39">
        <f>SUM(D45:D51)</f>
        <v>48500000</v>
      </c>
      <c r="E52" s="77">
        <f>SUM(E45:E51)</f>
        <v>1.1428915649332247E-2</v>
      </c>
    </row>
    <row r="53" spans="1:6" x14ac:dyDescent="0.2">
      <c r="A53" s="43" t="s">
        <v>74</v>
      </c>
      <c r="B53" s="53"/>
      <c r="C53" s="35" t="s">
        <v>75</v>
      </c>
      <c r="D53" s="37"/>
      <c r="E53" s="37"/>
    </row>
    <row r="54" spans="1:6" x14ac:dyDescent="0.2">
      <c r="A54" s="42" t="s">
        <v>76</v>
      </c>
      <c r="B54" s="52" t="s">
        <v>234</v>
      </c>
      <c r="C54" s="36" t="s">
        <v>154</v>
      </c>
      <c r="D54" s="37">
        <v>3000000</v>
      </c>
      <c r="E54" s="75">
        <f>D54/D114</f>
        <v>7.0694323604116982E-4</v>
      </c>
    </row>
    <row r="55" spans="1:6" x14ac:dyDescent="0.2">
      <c r="A55" s="42" t="s">
        <v>77</v>
      </c>
      <c r="B55" s="52" t="s">
        <v>274</v>
      </c>
      <c r="C55" s="36" t="s">
        <v>78</v>
      </c>
      <c r="D55" s="37">
        <v>3000000</v>
      </c>
      <c r="E55" s="75">
        <f>D55/D114</f>
        <v>7.0694323604116982E-4</v>
      </c>
    </row>
    <row r="56" spans="1:6" x14ac:dyDescent="0.2">
      <c r="A56" s="42" t="s">
        <v>79</v>
      </c>
      <c r="B56" s="52" t="s">
        <v>235</v>
      </c>
      <c r="C56" s="36" t="s">
        <v>80</v>
      </c>
      <c r="D56" s="37">
        <v>9000000</v>
      </c>
      <c r="E56" s="75">
        <f>D56/D114</f>
        <v>2.1208297081235098E-3</v>
      </c>
    </row>
    <row r="57" spans="1:6" x14ac:dyDescent="0.2">
      <c r="A57" s="42" t="s">
        <v>81</v>
      </c>
      <c r="B57" s="52" t="s">
        <v>237</v>
      </c>
      <c r="C57" s="36" t="s">
        <v>82</v>
      </c>
      <c r="D57" s="37">
        <v>23000000</v>
      </c>
      <c r="E57" s="75">
        <f>D57/D114</f>
        <v>5.4198981429823025E-3</v>
      </c>
    </row>
    <row r="58" spans="1:6" x14ac:dyDescent="0.2">
      <c r="A58" s="42" t="s">
        <v>83</v>
      </c>
      <c r="B58" s="52" t="s">
        <v>305</v>
      </c>
      <c r="C58" s="36" t="s">
        <v>84</v>
      </c>
      <c r="D58" s="37">
        <v>15000000</v>
      </c>
      <c r="E58" s="75">
        <f>D58/D114</f>
        <v>3.5347161802058492E-3</v>
      </c>
    </row>
    <row r="59" spans="1:6" x14ac:dyDescent="0.2">
      <c r="A59" s="42" t="s">
        <v>85</v>
      </c>
      <c r="B59" s="52" t="s">
        <v>306</v>
      </c>
      <c r="C59" s="36" t="s">
        <v>86</v>
      </c>
      <c r="D59" s="37">
        <v>1000000</v>
      </c>
      <c r="E59" s="75">
        <f>D59/D114</f>
        <v>2.3564774534705663E-4</v>
      </c>
    </row>
    <row r="60" spans="1:6" x14ac:dyDescent="0.2">
      <c r="A60" s="42" t="s">
        <v>87</v>
      </c>
      <c r="B60" s="52" t="s">
        <v>236</v>
      </c>
      <c r="C60" s="36" t="s">
        <v>89</v>
      </c>
      <c r="D60" s="37">
        <v>1000000</v>
      </c>
      <c r="E60" s="75">
        <f>D60/D114</f>
        <v>2.3564774534705663E-4</v>
      </c>
      <c r="F60" s="59"/>
    </row>
    <row r="61" spans="1:6" x14ac:dyDescent="0.2">
      <c r="A61" s="44" t="s">
        <v>88</v>
      </c>
      <c r="B61" s="54" t="s">
        <v>275</v>
      </c>
      <c r="C61" s="45" t="s">
        <v>188</v>
      </c>
      <c r="D61" s="41">
        <v>3000000</v>
      </c>
      <c r="E61" s="75">
        <f>D61/D114</f>
        <v>7.0694323604116982E-4</v>
      </c>
      <c r="F61" s="61"/>
    </row>
    <row r="62" spans="1:6" ht="13.5" thickBot="1" x14ac:dyDescent="0.25">
      <c r="A62" s="44" t="s">
        <v>291</v>
      </c>
      <c r="B62" s="54" t="s">
        <v>292</v>
      </c>
      <c r="C62" s="45" t="s">
        <v>293</v>
      </c>
      <c r="D62" s="41">
        <f>4000000*12</f>
        <v>48000000</v>
      </c>
      <c r="E62" s="75">
        <f>D62/D114</f>
        <v>1.1311091776658717E-2</v>
      </c>
    </row>
    <row r="63" spans="1:6" ht="13.5" thickBot="1" x14ac:dyDescent="0.25">
      <c r="A63" s="42"/>
      <c r="B63" s="52"/>
      <c r="C63" s="35" t="s">
        <v>29</v>
      </c>
      <c r="D63" s="39">
        <f>SUM(D54:D62)</f>
        <v>106000000</v>
      </c>
      <c r="E63" s="77">
        <f>SUM(E54:E62)</f>
        <v>2.4978661006788E-2</v>
      </c>
    </row>
    <row r="64" spans="1:6" x14ac:dyDescent="0.2">
      <c r="A64" s="43" t="s">
        <v>90</v>
      </c>
      <c r="B64" s="53"/>
      <c r="C64" s="35" t="s">
        <v>91</v>
      </c>
      <c r="D64" s="37"/>
      <c r="E64" s="37"/>
    </row>
    <row r="65" spans="1:6" ht="13.5" thickBot="1" x14ac:dyDescent="0.25">
      <c r="A65" s="42" t="s">
        <v>92</v>
      </c>
      <c r="B65" s="52" t="s">
        <v>238</v>
      </c>
      <c r="C65" s="36" t="s">
        <v>93</v>
      </c>
      <c r="D65" s="37">
        <v>2000000</v>
      </c>
      <c r="E65" s="75">
        <f>D65/D114</f>
        <v>4.7129549069411326E-4</v>
      </c>
    </row>
    <row r="66" spans="1:6" ht="13.5" thickBot="1" x14ac:dyDescent="0.25">
      <c r="A66" s="42"/>
      <c r="B66" s="52"/>
      <c r="C66" s="35" t="s">
        <v>29</v>
      </c>
      <c r="D66" s="39">
        <v>2000000</v>
      </c>
      <c r="E66" s="77">
        <f>E65</f>
        <v>4.7129549069411326E-4</v>
      </c>
    </row>
    <row r="67" spans="1:6" ht="13.5" thickBot="1" x14ac:dyDescent="0.25">
      <c r="A67" s="42"/>
      <c r="B67" s="52"/>
      <c r="C67" s="35" t="s">
        <v>94</v>
      </c>
      <c r="D67" s="39">
        <f>D66+D63+D52</f>
        <v>156500000</v>
      </c>
      <c r="E67" s="77">
        <f>E66+E63</f>
        <v>2.5449956497482114E-2</v>
      </c>
    </row>
    <row r="68" spans="1:6" x14ac:dyDescent="0.2">
      <c r="A68" s="43" t="s">
        <v>95</v>
      </c>
      <c r="B68" s="53"/>
      <c r="C68" s="35" t="s">
        <v>96</v>
      </c>
      <c r="D68" s="37"/>
      <c r="E68" s="37"/>
    </row>
    <row r="69" spans="1:6" x14ac:dyDescent="0.2">
      <c r="A69" s="43" t="s">
        <v>97</v>
      </c>
      <c r="B69" s="53"/>
      <c r="C69" s="35" t="s">
        <v>207</v>
      </c>
      <c r="D69" s="37"/>
      <c r="E69" s="37"/>
    </row>
    <row r="70" spans="1:6" ht="13.5" thickBot="1" x14ac:dyDescent="0.25">
      <c r="A70" s="42" t="s">
        <v>208</v>
      </c>
      <c r="B70" s="52" t="s">
        <v>239</v>
      </c>
      <c r="C70" s="36" t="s">
        <v>98</v>
      </c>
      <c r="D70" s="70">
        <v>18000000</v>
      </c>
      <c r="E70" s="75">
        <f>D70/D114</f>
        <v>4.2416594162470195E-3</v>
      </c>
      <c r="F70" s="69"/>
    </row>
    <row r="71" spans="1:6" ht="13.5" thickBot="1" x14ac:dyDescent="0.25">
      <c r="A71" s="42"/>
      <c r="B71" s="52"/>
      <c r="C71" s="35" t="s">
        <v>29</v>
      </c>
      <c r="D71" s="39">
        <f>D70</f>
        <v>18000000</v>
      </c>
      <c r="E71" s="77">
        <f>E70</f>
        <v>4.2416594162470195E-3</v>
      </c>
    </row>
    <row r="72" spans="1:6" x14ac:dyDescent="0.2">
      <c r="A72" s="43" t="s">
        <v>99</v>
      </c>
      <c r="B72" s="53"/>
      <c r="C72" s="35" t="s">
        <v>100</v>
      </c>
      <c r="D72" s="37"/>
      <c r="E72" s="37"/>
    </row>
    <row r="73" spans="1:6" x14ac:dyDescent="0.2">
      <c r="A73" s="42" t="s">
        <v>101</v>
      </c>
      <c r="B73" s="52" t="s">
        <v>240</v>
      </c>
      <c r="C73" s="36" t="s">
        <v>102</v>
      </c>
      <c r="D73" s="37">
        <v>7000000</v>
      </c>
      <c r="E73" s="75">
        <f>D73/D114</f>
        <v>1.6495342174293963E-3</v>
      </c>
    </row>
    <row r="74" spans="1:6" x14ac:dyDescent="0.2">
      <c r="A74" s="42" t="s">
        <v>103</v>
      </c>
      <c r="B74" s="52" t="s">
        <v>241</v>
      </c>
      <c r="C74" s="36" t="s">
        <v>104</v>
      </c>
      <c r="D74" s="37">
        <v>2000000</v>
      </c>
      <c r="E74" s="75">
        <f>D74/D114</f>
        <v>4.7129549069411326E-4</v>
      </c>
    </row>
    <row r="75" spans="1:6" ht="13.5" thickBot="1" x14ac:dyDescent="0.25">
      <c r="A75" s="42" t="s">
        <v>105</v>
      </c>
      <c r="B75" s="52" t="s">
        <v>242</v>
      </c>
      <c r="C75" s="36" t="s">
        <v>106</v>
      </c>
      <c r="D75" s="41">
        <v>2000000</v>
      </c>
      <c r="E75" s="75">
        <f>D75/D114</f>
        <v>4.7129549069411326E-4</v>
      </c>
    </row>
    <row r="76" spans="1:6" ht="13.5" thickBot="1" x14ac:dyDescent="0.25">
      <c r="A76" s="43"/>
      <c r="B76" s="53"/>
      <c r="C76" s="35" t="s">
        <v>29</v>
      </c>
      <c r="D76" s="39">
        <f>SUM(D73:D75)</f>
        <v>11000000</v>
      </c>
      <c r="E76" s="77">
        <f>SUM(E73:E75)</f>
        <v>2.5921251988176232E-3</v>
      </c>
    </row>
    <row r="77" spans="1:6" ht="13.5" thickBot="1" x14ac:dyDescent="0.25">
      <c r="A77" s="42"/>
      <c r="B77" s="52"/>
      <c r="C77" s="35" t="s">
        <v>107</v>
      </c>
      <c r="D77" s="39">
        <f>D71+D76</f>
        <v>29000000</v>
      </c>
      <c r="E77" s="76">
        <f>E76+E71</f>
        <v>6.8337846150646423E-3</v>
      </c>
    </row>
    <row r="78" spans="1:6" ht="23.25" customHeight="1" thickBot="1" x14ac:dyDescent="0.3">
      <c r="A78" s="42"/>
      <c r="B78" s="52"/>
      <c r="C78" s="100" t="s">
        <v>108</v>
      </c>
      <c r="D78" s="101">
        <f>D77+D67+D42</f>
        <v>1457900000</v>
      </c>
      <c r="E78" s="102">
        <f>E77+E67+E42</f>
        <v>0.34517681738436845</v>
      </c>
    </row>
    <row r="79" spans="1:6" x14ac:dyDescent="0.2">
      <c r="A79" s="42" t="s">
        <v>109</v>
      </c>
      <c r="B79" s="53" t="s">
        <v>243</v>
      </c>
      <c r="C79" s="35" t="s">
        <v>110</v>
      </c>
      <c r="D79" s="33"/>
      <c r="E79" s="33"/>
    </row>
    <row r="80" spans="1:6" x14ac:dyDescent="0.2">
      <c r="A80" s="43" t="s">
        <v>111</v>
      </c>
      <c r="B80" s="53" t="s">
        <v>244</v>
      </c>
      <c r="C80" s="35" t="s">
        <v>112</v>
      </c>
      <c r="D80" s="37"/>
      <c r="E80" s="37"/>
    </row>
    <row r="81" spans="1:6" x14ac:dyDescent="0.2">
      <c r="A81" s="42" t="s">
        <v>113</v>
      </c>
      <c r="B81" s="52" t="s">
        <v>245</v>
      </c>
      <c r="C81" s="46" t="s">
        <v>114</v>
      </c>
      <c r="D81" s="37">
        <v>16000000</v>
      </c>
      <c r="E81" s="75">
        <f>D81/D114</f>
        <v>3.7703639255529061E-3</v>
      </c>
    </row>
    <row r="82" spans="1:6" x14ac:dyDescent="0.2">
      <c r="A82" s="42" t="s">
        <v>138</v>
      </c>
      <c r="B82" s="52" t="s">
        <v>295</v>
      </c>
      <c r="C82" s="46" t="s">
        <v>296</v>
      </c>
      <c r="D82" s="37">
        <v>5000000</v>
      </c>
      <c r="E82" s="75">
        <f>D82/D114</f>
        <v>1.1782387267352831E-3</v>
      </c>
    </row>
    <row r="83" spans="1:6" ht="24" x14ac:dyDescent="0.2">
      <c r="A83" s="42" t="s">
        <v>139</v>
      </c>
      <c r="B83" s="52" t="s">
        <v>246</v>
      </c>
      <c r="C83" s="60" t="s">
        <v>289</v>
      </c>
      <c r="D83" s="37">
        <v>905000000</v>
      </c>
      <c r="E83" s="75">
        <f>D83/D114</f>
        <v>0.21326120953908625</v>
      </c>
    </row>
    <row r="84" spans="1:6" x14ac:dyDescent="0.2">
      <c r="A84" s="42" t="s">
        <v>140</v>
      </c>
      <c r="B84" s="52" t="s">
        <v>247</v>
      </c>
      <c r="C84" s="46" t="s">
        <v>115</v>
      </c>
      <c r="D84" s="37">
        <v>7000000</v>
      </c>
      <c r="E84" s="75">
        <f>D84/D114</f>
        <v>1.6495342174293963E-3</v>
      </c>
    </row>
    <row r="85" spans="1:6" x14ac:dyDescent="0.2">
      <c r="A85" s="42" t="s">
        <v>141</v>
      </c>
      <c r="B85" s="52" t="s">
        <v>248</v>
      </c>
      <c r="C85" s="46" t="s">
        <v>116</v>
      </c>
      <c r="D85" s="37">
        <v>225622185</v>
      </c>
      <c r="E85" s="75">
        <f>D85/D114</f>
        <v>5.3167359195526495E-2</v>
      </c>
    </row>
    <row r="86" spans="1:6" x14ac:dyDescent="0.2">
      <c r="A86" s="42" t="s">
        <v>142</v>
      </c>
      <c r="B86" s="52" t="s">
        <v>249</v>
      </c>
      <c r="C86" s="46" t="s">
        <v>117</v>
      </c>
      <c r="D86" s="37">
        <v>212000000</v>
      </c>
      <c r="E86" s="75">
        <f>D86/D114</f>
        <v>4.9957322013576007E-2</v>
      </c>
    </row>
    <row r="87" spans="1:6" x14ac:dyDescent="0.2">
      <c r="A87" s="42" t="s">
        <v>143</v>
      </c>
      <c r="B87" s="52" t="s">
        <v>250</v>
      </c>
      <c r="C87" s="46" t="s">
        <v>118</v>
      </c>
      <c r="D87" s="108">
        <v>130000000</v>
      </c>
      <c r="E87" s="75">
        <f>D87/D114</f>
        <v>3.0634206895117359E-2</v>
      </c>
      <c r="F87" s="69" t="s">
        <v>335</v>
      </c>
    </row>
    <row r="88" spans="1:6" x14ac:dyDescent="0.2">
      <c r="A88" s="42" t="s">
        <v>144</v>
      </c>
      <c r="B88" s="52" t="s">
        <v>251</v>
      </c>
      <c r="C88" s="46" t="s">
        <v>119</v>
      </c>
      <c r="D88" s="37">
        <v>80000000</v>
      </c>
      <c r="E88" s="75">
        <f>D88/D114</f>
        <v>1.885181962776453E-2</v>
      </c>
    </row>
    <row r="89" spans="1:6" x14ac:dyDescent="0.2">
      <c r="A89" s="42" t="s">
        <v>189</v>
      </c>
      <c r="B89" s="52" t="s">
        <v>252</v>
      </c>
      <c r="C89" s="46" t="s">
        <v>120</v>
      </c>
      <c r="D89" s="37">
        <v>71000000</v>
      </c>
      <c r="E89" s="75">
        <f>D89/D114</f>
        <v>1.6730989919641021E-2</v>
      </c>
    </row>
    <row r="90" spans="1:6" x14ac:dyDescent="0.2">
      <c r="A90" s="42" t="s">
        <v>190</v>
      </c>
      <c r="B90" s="52" t="s">
        <v>253</v>
      </c>
      <c r="C90" s="46" t="s">
        <v>121</v>
      </c>
      <c r="D90" s="108">
        <v>100000000</v>
      </c>
      <c r="E90" s="75">
        <f>D90/D114</f>
        <v>2.3564774534705662E-2</v>
      </c>
      <c r="F90" s="69" t="s">
        <v>334</v>
      </c>
    </row>
    <row r="91" spans="1:6" x14ac:dyDescent="0.2">
      <c r="A91" s="42" t="s">
        <v>145</v>
      </c>
      <c r="B91" s="52" t="s">
        <v>254</v>
      </c>
      <c r="C91" s="46" t="s">
        <v>122</v>
      </c>
      <c r="D91" s="107">
        <v>43000000</v>
      </c>
      <c r="E91" s="75">
        <f>D91/D114</f>
        <v>1.0132853049923434E-2</v>
      </c>
      <c r="F91" s="69" t="s">
        <v>335</v>
      </c>
    </row>
    <row r="92" spans="1:6" x14ac:dyDescent="0.2">
      <c r="A92" s="42" t="s">
        <v>191</v>
      </c>
      <c r="B92" s="52" t="s">
        <v>255</v>
      </c>
      <c r="C92" s="46" t="s">
        <v>123</v>
      </c>
      <c r="D92" s="37">
        <v>38000000</v>
      </c>
      <c r="E92" s="75">
        <f>D92/D114</f>
        <v>8.9546143231881512E-3</v>
      </c>
    </row>
    <row r="93" spans="1:6" x14ac:dyDescent="0.2">
      <c r="A93" s="42" t="s">
        <v>192</v>
      </c>
      <c r="B93" s="52" t="s">
        <v>256</v>
      </c>
      <c r="C93" s="47" t="s">
        <v>124</v>
      </c>
      <c r="D93" s="37">
        <v>38000000</v>
      </c>
      <c r="E93" s="75">
        <f>D93/D114</f>
        <v>8.9546143231881512E-3</v>
      </c>
    </row>
    <row r="94" spans="1:6" x14ac:dyDescent="0.2">
      <c r="A94" s="42" t="s">
        <v>193</v>
      </c>
      <c r="B94" s="52" t="s">
        <v>257</v>
      </c>
      <c r="C94" s="46" t="s">
        <v>125</v>
      </c>
      <c r="D94" s="37">
        <v>32000000</v>
      </c>
      <c r="E94" s="75">
        <f>D94/D114</f>
        <v>7.5407278511058122E-3</v>
      </c>
    </row>
    <row r="95" spans="1:6" x14ac:dyDescent="0.2">
      <c r="A95" s="42" t="s">
        <v>194</v>
      </c>
      <c r="B95" s="52" t="s">
        <v>258</v>
      </c>
      <c r="C95" s="46" t="s">
        <v>126</v>
      </c>
      <c r="D95" s="37">
        <v>185000000</v>
      </c>
      <c r="E95" s="75">
        <f>D95/D114</f>
        <v>4.3594832889205473E-2</v>
      </c>
    </row>
    <row r="96" spans="1:6" x14ac:dyDescent="0.2">
      <c r="A96" s="42" t="s">
        <v>195</v>
      </c>
      <c r="B96" s="52" t="s">
        <v>259</v>
      </c>
      <c r="C96" s="46" t="s">
        <v>127</v>
      </c>
      <c r="D96" s="37">
        <v>42000000</v>
      </c>
      <c r="E96" s="75">
        <f>D96/D114</f>
        <v>9.8972053045763772E-3</v>
      </c>
    </row>
    <row r="97" spans="1:6" x14ac:dyDescent="0.2">
      <c r="A97" s="42" t="s">
        <v>196</v>
      </c>
      <c r="B97" s="52" t="s">
        <v>260</v>
      </c>
      <c r="C97" s="48" t="s">
        <v>128</v>
      </c>
      <c r="D97" s="107">
        <v>60000000</v>
      </c>
      <c r="E97" s="75">
        <f>D97/D114</f>
        <v>1.4138864720823397E-2</v>
      </c>
      <c r="F97" s="69" t="s">
        <v>335</v>
      </c>
    </row>
    <row r="98" spans="1:6" x14ac:dyDescent="0.2">
      <c r="A98" s="42" t="s">
        <v>197</v>
      </c>
      <c r="B98" s="52" t="s">
        <v>261</v>
      </c>
      <c r="C98" s="46" t="s">
        <v>129</v>
      </c>
      <c r="D98" s="37">
        <v>35000000</v>
      </c>
      <c r="E98" s="75">
        <f>D98/D114</f>
        <v>8.2476710871469822E-3</v>
      </c>
    </row>
    <row r="99" spans="1:6" x14ac:dyDescent="0.2">
      <c r="A99" s="42" t="s">
        <v>198</v>
      </c>
      <c r="B99" s="52" t="s">
        <v>262</v>
      </c>
      <c r="C99" s="60" t="s">
        <v>130</v>
      </c>
      <c r="D99" s="107">
        <v>140000000</v>
      </c>
      <c r="E99" s="75">
        <f>D99/D114</f>
        <v>3.2990684348587929E-2</v>
      </c>
      <c r="F99" s="1" t="s">
        <v>336</v>
      </c>
    </row>
    <row r="100" spans="1:6" x14ac:dyDescent="0.2">
      <c r="A100" s="42" t="s">
        <v>199</v>
      </c>
      <c r="B100" s="52" t="s">
        <v>263</v>
      </c>
      <c r="C100" s="46" t="s">
        <v>131</v>
      </c>
      <c r="D100" s="107">
        <v>40000000</v>
      </c>
      <c r="E100" s="75">
        <f>D100/D114</f>
        <v>9.4259098138822651E-3</v>
      </c>
      <c r="F100" s="69" t="s">
        <v>335</v>
      </c>
    </row>
    <row r="101" spans="1:6" x14ac:dyDescent="0.2">
      <c r="A101" s="42" t="s">
        <v>200</v>
      </c>
      <c r="B101" s="52" t="s">
        <v>264</v>
      </c>
      <c r="C101" s="48" t="s">
        <v>132</v>
      </c>
      <c r="D101" s="37">
        <v>66000000</v>
      </c>
      <c r="E101" s="75">
        <f>D101/D114</f>
        <v>1.5552751192905737E-2</v>
      </c>
    </row>
    <row r="102" spans="1:6" x14ac:dyDescent="0.2">
      <c r="A102" s="42" t="s">
        <v>201</v>
      </c>
      <c r="B102" s="52" t="s">
        <v>265</v>
      </c>
      <c r="C102" s="46" t="s">
        <v>133</v>
      </c>
      <c r="D102" s="37">
        <v>40000000</v>
      </c>
      <c r="E102" s="75">
        <f>D102/D114</f>
        <v>9.4259098138822651E-3</v>
      </c>
    </row>
    <row r="103" spans="1:6" x14ac:dyDescent="0.2">
      <c r="A103" s="42" t="s">
        <v>202</v>
      </c>
      <c r="B103" s="52" t="s">
        <v>266</v>
      </c>
      <c r="C103" s="46" t="s">
        <v>134</v>
      </c>
      <c r="D103" s="107">
        <v>85000000</v>
      </c>
      <c r="E103" s="75">
        <f>D103/D114</f>
        <v>2.0030058354499811E-2</v>
      </c>
      <c r="F103" s="69" t="s">
        <v>337</v>
      </c>
    </row>
    <row r="104" spans="1:6" x14ac:dyDescent="0.2">
      <c r="A104" s="42" t="s">
        <v>203</v>
      </c>
      <c r="B104" s="52" t="s">
        <v>267</v>
      </c>
      <c r="C104" s="60" t="s">
        <v>273</v>
      </c>
      <c r="D104" s="37">
        <v>30000000</v>
      </c>
      <c r="E104" s="75">
        <f>D104/D114</f>
        <v>7.0694323604116984E-3</v>
      </c>
    </row>
    <row r="105" spans="1:6" x14ac:dyDescent="0.2">
      <c r="A105" s="42" t="s">
        <v>204</v>
      </c>
      <c r="B105" s="52" t="s">
        <v>268</v>
      </c>
      <c r="C105" s="46" t="s">
        <v>135</v>
      </c>
      <c r="D105" s="107">
        <v>115000000</v>
      </c>
      <c r="E105" s="75">
        <f>D105/D114</f>
        <v>2.7099490714911512E-2</v>
      </c>
      <c r="F105" s="69" t="s">
        <v>334</v>
      </c>
    </row>
    <row r="106" spans="1:6" x14ac:dyDescent="0.2">
      <c r="A106" s="42" t="s">
        <v>205</v>
      </c>
      <c r="B106" s="52" t="s">
        <v>269</v>
      </c>
      <c r="C106" s="46" t="s">
        <v>136</v>
      </c>
      <c r="D106" s="37">
        <v>25000000</v>
      </c>
      <c r="E106" s="75">
        <f>D106/D114</f>
        <v>5.8911936336764155E-3</v>
      </c>
    </row>
    <row r="107" spans="1:6" ht="13.5" thickBot="1" x14ac:dyDescent="0.25">
      <c r="A107" s="42" t="s">
        <v>206</v>
      </c>
      <c r="B107" s="52" t="s">
        <v>270</v>
      </c>
      <c r="C107" s="46" t="s">
        <v>137</v>
      </c>
      <c r="D107" s="37">
        <v>20000000</v>
      </c>
      <c r="E107" s="75">
        <f>D107/D114</f>
        <v>4.7129549069411325E-3</v>
      </c>
    </row>
    <row r="108" spans="1:6" ht="13.5" thickBot="1" x14ac:dyDescent="0.25">
      <c r="A108" s="42"/>
      <c r="B108" s="52"/>
      <c r="C108" s="35" t="s">
        <v>29</v>
      </c>
      <c r="D108" s="39">
        <f>SUM(D81:D107)</f>
        <v>2785622185</v>
      </c>
      <c r="E108" s="77">
        <f>SUM(E81:E107)</f>
        <v>0.65642558728399147</v>
      </c>
    </row>
    <row r="109" spans="1:6" ht="19.5" customHeight="1" thickBot="1" x14ac:dyDescent="0.3">
      <c r="A109" s="42"/>
      <c r="B109" s="52"/>
      <c r="C109" s="100" t="s">
        <v>146</v>
      </c>
      <c r="D109" s="101">
        <f>SUM(D108)</f>
        <v>2785622185</v>
      </c>
      <c r="E109" s="102">
        <f>E108</f>
        <v>0.65642558728399147</v>
      </c>
    </row>
    <row r="110" spans="1:6" x14ac:dyDescent="0.2">
      <c r="A110" s="43" t="s">
        <v>147</v>
      </c>
      <c r="B110" s="53"/>
      <c r="C110" s="35" t="s">
        <v>148</v>
      </c>
      <c r="D110" s="33"/>
      <c r="E110" s="33"/>
    </row>
    <row r="111" spans="1:6" ht="13.5" thickBot="1" x14ac:dyDescent="0.25">
      <c r="A111" s="43" t="s">
        <v>149</v>
      </c>
      <c r="B111" s="52" t="s">
        <v>276</v>
      </c>
      <c r="C111" s="35" t="s">
        <v>150</v>
      </c>
      <c r="D111" s="37">
        <v>100000</v>
      </c>
      <c r="E111" s="75">
        <f>D111/D114</f>
        <v>2.3564774534705663E-5</v>
      </c>
    </row>
    <row r="112" spans="1:6" ht="13.5" thickBot="1" x14ac:dyDescent="0.25">
      <c r="A112" s="42"/>
      <c r="B112" s="52"/>
      <c r="C112" s="35" t="s">
        <v>29</v>
      </c>
      <c r="D112" s="39">
        <f>D111</f>
        <v>100000</v>
      </c>
      <c r="E112" s="75">
        <f>D112/D114</f>
        <v>2.3564774534705663E-5</v>
      </c>
    </row>
    <row r="113" spans="1:6" ht="13.5" thickBot="1" x14ac:dyDescent="0.25">
      <c r="A113" s="42"/>
      <c r="B113" s="52" t="s">
        <v>301</v>
      </c>
      <c r="C113" s="35" t="s">
        <v>151</v>
      </c>
      <c r="D113" s="39">
        <f>SUM(D112)</f>
        <v>100000</v>
      </c>
      <c r="E113" s="75">
        <f>E112</f>
        <v>2.3564774534705663E-5</v>
      </c>
    </row>
    <row r="114" spans="1:6" ht="26.25" customHeight="1" thickBot="1" x14ac:dyDescent="0.3">
      <c r="A114" s="98"/>
      <c r="B114" s="99"/>
      <c r="C114" s="100" t="s">
        <v>152</v>
      </c>
      <c r="D114" s="101">
        <f>D78+D109+D113</f>
        <v>4243622185</v>
      </c>
      <c r="E114" s="102">
        <f>E109+E78</f>
        <v>1.0016024046683598</v>
      </c>
      <c r="F114" s="13"/>
    </row>
  </sheetData>
  <mergeCells count="3">
    <mergeCell ref="A1:E1"/>
    <mergeCell ref="A2:E2"/>
    <mergeCell ref="A3:E3"/>
  </mergeCells>
  <phoneticPr fontId="4" type="noConversion"/>
  <pageMargins left="0.75" right="0.75" top="1" bottom="1" header="0" footer="0"/>
  <pageSetup paperSize="5" scale="85" orientation="portrait" horizontalDpi="300" verticalDpi="300" r:id="rId1"/>
  <headerFooter alignWithMargins="0"/>
  <rowBreaks count="1" manualBreakCount="1">
    <brk id="71" max="10" man="1"/>
  </rowBreaks>
  <colBreaks count="1" manualBreakCount="1">
    <brk id="7" max="3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24"/>
  <sheetViews>
    <sheetView tabSelected="1" workbookViewId="0">
      <selection activeCell="B1" sqref="B1"/>
    </sheetView>
  </sheetViews>
  <sheetFormatPr baseColWidth="10" defaultRowHeight="12.75" x14ac:dyDescent="0.2"/>
  <cols>
    <col min="1" max="1" width="8.140625" customWidth="1"/>
    <col min="2" max="2" width="12.140625" customWidth="1"/>
    <col min="3" max="3" width="46" customWidth="1"/>
    <col min="4" max="4" width="12.5703125" customWidth="1"/>
    <col min="5" max="5" width="16.7109375" customWidth="1"/>
    <col min="6" max="6" width="10.85546875" customWidth="1"/>
  </cols>
  <sheetData>
    <row r="4" spans="1:6" ht="23.25" customHeight="1" x14ac:dyDescent="0.2">
      <c r="A4" s="113" t="s">
        <v>184</v>
      </c>
      <c r="B4" s="113"/>
      <c r="C4" s="113"/>
      <c r="D4" s="113"/>
      <c r="E4" s="113"/>
      <c r="F4" s="113"/>
    </row>
    <row r="5" spans="1:6" ht="15.75" customHeight="1" x14ac:dyDescent="0.2">
      <c r="A5" s="113" t="s">
        <v>185</v>
      </c>
      <c r="B5" s="113"/>
      <c r="C5" s="113"/>
      <c r="D5" s="113"/>
      <c r="E5" s="113"/>
      <c r="F5" s="113"/>
    </row>
    <row r="6" spans="1:6" ht="22.5" customHeight="1" x14ac:dyDescent="0.2">
      <c r="A6" s="113" t="s">
        <v>328</v>
      </c>
      <c r="B6" s="113"/>
      <c r="C6" s="113"/>
      <c r="D6" s="113"/>
      <c r="E6" s="113"/>
      <c r="F6" s="113"/>
    </row>
    <row r="7" spans="1:6" x14ac:dyDescent="0.2">
      <c r="A7" s="1"/>
      <c r="B7" s="1"/>
      <c r="C7" s="1"/>
      <c r="E7" s="13"/>
      <c r="F7" s="13"/>
    </row>
    <row r="8" spans="1:6" x14ac:dyDescent="0.2">
      <c r="A8" s="1"/>
      <c r="B8" s="1"/>
      <c r="C8" s="1"/>
      <c r="E8" s="13"/>
      <c r="F8" s="13"/>
    </row>
    <row r="9" spans="1:6" x14ac:dyDescent="0.2">
      <c r="A9" s="1"/>
      <c r="B9" s="1"/>
      <c r="C9" s="1"/>
      <c r="E9" s="13"/>
      <c r="F9" s="13"/>
    </row>
    <row r="10" spans="1:6" ht="13.5" thickBot="1" x14ac:dyDescent="0.25">
      <c r="A10" s="1"/>
      <c r="B10" s="1"/>
      <c r="C10" s="1"/>
      <c r="E10" s="13"/>
      <c r="F10" s="13"/>
    </row>
    <row r="11" spans="1:6" ht="13.5" thickBot="1" x14ac:dyDescent="0.25">
      <c r="A11" s="23" t="s">
        <v>0</v>
      </c>
      <c r="B11" s="55"/>
      <c r="C11" s="24" t="s">
        <v>1</v>
      </c>
      <c r="D11" s="24" t="s">
        <v>2</v>
      </c>
      <c r="E11" s="20" t="s">
        <v>3</v>
      </c>
      <c r="F11" s="84" t="s">
        <v>325</v>
      </c>
    </row>
    <row r="12" spans="1:6" x14ac:dyDescent="0.2">
      <c r="A12" s="21"/>
      <c r="B12" s="56"/>
      <c r="C12" s="22"/>
      <c r="D12" s="8"/>
      <c r="E12" s="10"/>
      <c r="F12" s="10"/>
    </row>
    <row r="13" spans="1:6" x14ac:dyDescent="0.2">
      <c r="A13" s="11" t="s">
        <v>155</v>
      </c>
      <c r="B13" s="57"/>
      <c r="C13" s="2" t="s">
        <v>156</v>
      </c>
      <c r="D13" s="3"/>
      <c r="E13" s="6"/>
      <c r="F13" s="6"/>
    </row>
    <row r="14" spans="1:6" x14ac:dyDescent="0.2">
      <c r="A14" s="11" t="s">
        <v>157</v>
      </c>
      <c r="B14" s="57"/>
      <c r="C14" s="2" t="s">
        <v>158</v>
      </c>
      <c r="D14" s="3"/>
      <c r="E14" s="6"/>
      <c r="F14" s="6"/>
    </row>
    <row r="15" spans="1:6" x14ac:dyDescent="0.2">
      <c r="A15" s="11" t="s">
        <v>159</v>
      </c>
      <c r="B15" s="57"/>
      <c r="C15" s="2" t="s">
        <v>160</v>
      </c>
      <c r="D15" s="3"/>
      <c r="E15" s="6"/>
      <c r="F15" s="6"/>
    </row>
    <row r="16" spans="1:6" x14ac:dyDescent="0.2">
      <c r="A16" s="12" t="s">
        <v>161</v>
      </c>
      <c r="B16" s="58" t="s">
        <v>271</v>
      </c>
      <c r="C16" s="4" t="s">
        <v>294</v>
      </c>
      <c r="D16" s="5">
        <v>100000000</v>
      </c>
      <c r="E16" s="15"/>
      <c r="F16" s="87">
        <f>D16/E30</f>
        <v>2.3564774534705662E-2</v>
      </c>
    </row>
    <row r="17" spans="1:6" ht="13.5" thickBot="1" x14ac:dyDescent="0.25">
      <c r="A17" s="12" t="s">
        <v>322</v>
      </c>
      <c r="B17" s="58" t="s">
        <v>271</v>
      </c>
      <c r="C17" s="4" t="s">
        <v>324</v>
      </c>
      <c r="D17" s="5">
        <v>100000000</v>
      </c>
      <c r="E17" s="73"/>
      <c r="F17" s="87">
        <f>D17/E30</f>
        <v>2.3564774534705662E-2</v>
      </c>
    </row>
    <row r="18" spans="1:6" ht="13.5" thickBot="1" x14ac:dyDescent="0.25">
      <c r="A18" s="12"/>
      <c r="B18" s="58"/>
      <c r="C18" s="2" t="s">
        <v>29</v>
      </c>
      <c r="D18" s="3"/>
      <c r="E18" s="20">
        <f>SUM(D16:D17)</f>
        <v>200000000</v>
      </c>
      <c r="F18" s="85">
        <f>SUM(F16:F17)</f>
        <v>4.7129549069411324E-2</v>
      </c>
    </row>
    <row r="19" spans="1:6" x14ac:dyDescent="0.2">
      <c r="A19" s="11" t="s">
        <v>162</v>
      </c>
      <c r="B19" s="57"/>
      <c r="C19" s="2" t="s">
        <v>163</v>
      </c>
      <c r="D19" s="3"/>
      <c r="E19" s="6"/>
      <c r="F19" s="86"/>
    </row>
    <row r="20" spans="1:6" ht="30" customHeight="1" x14ac:dyDescent="0.2">
      <c r="A20" s="12" t="s">
        <v>164</v>
      </c>
      <c r="B20" s="58" t="s">
        <v>309</v>
      </c>
      <c r="C20" s="14" t="s">
        <v>165</v>
      </c>
      <c r="D20" s="5">
        <v>60000000</v>
      </c>
      <c r="E20" s="6"/>
      <c r="F20" s="87">
        <f>D20/E30</f>
        <v>1.4138864720823397E-2</v>
      </c>
    </row>
    <row r="21" spans="1:6" x14ac:dyDescent="0.2">
      <c r="A21" s="12" t="s">
        <v>166</v>
      </c>
      <c r="B21" s="58" t="s">
        <v>310</v>
      </c>
      <c r="C21" s="4" t="s">
        <v>187</v>
      </c>
      <c r="D21" s="5">
        <v>20000000</v>
      </c>
      <c r="E21" s="6"/>
      <c r="F21" s="87">
        <f>D21/E30</f>
        <v>4.7129549069411325E-3</v>
      </c>
    </row>
    <row r="22" spans="1:6" x14ac:dyDescent="0.2">
      <c r="A22" s="12" t="s">
        <v>167</v>
      </c>
      <c r="B22" s="58" t="s">
        <v>308</v>
      </c>
      <c r="C22" s="4" t="s">
        <v>168</v>
      </c>
      <c r="D22" s="5">
        <f>1400000000+1200000000</f>
        <v>2600000000</v>
      </c>
      <c r="E22" s="6"/>
      <c r="F22" s="87">
        <f>D22/E30</f>
        <v>0.61268413790234721</v>
      </c>
    </row>
    <row r="23" spans="1:6" ht="13.5" thickBot="1" x14ac:dyDescent="0.25">
      <c r="A23" s="12" t="s">
        <v>298</v>
      </c>
      <c r="B23" s="58" t="s">
        <v>307</v>
      </c>
      <c r="C23" s="4" t="s">
        <v>169</v>
      </c>
      <c r="D23" s="5">
        <f>770622185+540000000</f>
        <v>1310622185</v>
      </c>
      <c r="E23" s="6"/>
      <c r="F23" s="87">
        <f>D23/E30</f>
        <v>0.30884516289708291</v>
      </c>
    </row>
    <row r="24" spans="1:6" ht="13.5" thickBot="1" x14ac:dyDescent="0.25">
      <c r="A24" s="12"/>
      <c r="B24" s="58"/>
      <c r="C24" s="2" t="s">
        <v>29</v>
      </c>
      <c r="D24" s="9"/>
      <c r="E24" s="20">
        <f>SUM(D20:D23)</f>
        <v>3990622185</v>
      </c>
      <c r="F24" s="85">
        <f>SUM(F20:F23)</f>
        <v>0.94038112042719457</v>
      </c>
    </row>
    <row r="25" spans="1:6" x14ac:dyDescent="0.2">
      <c r="A25" s="11" t="s">
        <v>170</v>
      </c>
      <c r="B25" s="57" t="s">
        <v>299</v>
      </c>
      <c r="C25" s="2" t="s">
        <v>171</v>
      </c>
      <c r="D25" s="5"/>
      <c r="E25" s="6"/>
      <c r="F25" s="6"/>
    </row>
    <row r="26" spans="1:6" x14ac:dyDescent="0.2">
      <c r="A26" s="12" t="s">
        <v>172</v>
      </c>
      <c r="B26" s="58" t="s">
        <v>311</v>
      </c>
      <c r="C26" s="4" t="s">
        <v>175</v>
      </c>
      <c r="D26" s="5">
        <v>15000000</v>
      </c>
      <c r="E26" s="6"/>
      <c r="F26" s="87">
        <f>D26/E30</f>
        <v>3.5347161802058492E-3</v>
      </c>
    </row>
    <row r="27" spans="1:6" x14ac:dyDescent="0.2">
      <c r="A27" s="12" t="s">
        <v>173</v>
      </c>
      <c r="B27" s="58" t="s">
        <v>312</v>
      </c>
      <c r="C27" s="4" t="s">
        <v>174</v>
      </c>
      <c r="D27" s="5">
        <v>1000000</v>
      </c>
      <c r="E27" s="6"/>
      <c r="F27" s="87">
        <f>D27/E30</f>
        <v>2.3564774534705663E-4</v>
      </c>
    </row>
    <row r="28" spans="1:6" ht="13.5" thickBot="1" x14ac:dyDescent="0.25">
      <c r="A28" s="12" t="s">
        <v>176</v>
      </c>
      <c r="B28" s="58" t="s">
        <v>313</v>
      </c>
      <c r="C28" s="4" t="s">
        <v>177</v>
      </c>
      <c r="D28" s="5">
        <v>37000000</v>
      </c>
      <c r="E28" s="6"/>
      <c r="F28" s="87">
        <f>D28/E30</f>
        <v>8.7189665778410943E-3</v>
      </c>
    </row>
    <row r="29" spans="1:6" ht="13.5" thickBot="1" x14ac:dyDescent="0.25">
      <c r="A29" s="12"/>
      <c r="B29" s="58"/>
      <c r="C29" s="2" t="s">
        <v>29</v>
      </c>
      <c r="D29" s="5"/>
      <c r="E29" s="20">
        <f>SUM(D26:D28)</f>
        <v>53000000</v>
      </c>
      <c r="F29" s="85">
        <f>SUM(F26:F28)</f>
        <v>1.2489330503394E-2</v>
      </c>
    </row>
    <row r="30" spans="1:6" ht="13.5" thickBot="1" x14ac:dyDescent="0.25">
      <c r="A30" s="12"/>
      <c r="B30" s="58"/>
      <c r="C30" s="78" t="s">
        <v>178</v>
      </c>
      <c r="D30" s="79"/>
      <c r="E30" s="80">
        <f>E18+E24+E29</f>
        <v>4243622185</v>
      </c>
      <c r="F30" s="89">
        <f>F18+F24+F29</f>
        <v>0.99999999999999989</v>
      </c>
    </row>
    <row r="31" spans="1:6" x14ac:dyDescent="0.2">
      <c r="A31" s="12"/>
      <c r="B31" s="58"/>
      <c r="C31" s="4"/>
      <c r="D31" s="3"/>
      <c r="E31" s="10"/>
      <c r="F31" s="10"/>
    </row>
    <row r="32" spans="1:6" x14ac:dyDescent="0.2">
      <c r="A32" s="12"/>
      <c r="B32" s="58"/>
      <c r="C32" s="4" t="s">
        <v>272</v>
      </c>
      <c r="D32" s="3"/>
      <c r="E32" s="10"/>
      <c r="F32" s="10"/>
    </row>
    <row r="33" spans="1:6" x14ac:dyDescent="0.2">
      <c r="A33" s="12"/>
      <c r="B33" s="58"/>
      <c r="C33" s="4"/>
      <c r="D33" s="3"/>
      <c r="E33" s="10"/>
      <c r="F33" s="10"/>
    </row>
    <row r="34" spans="1:6" x14ac:dyDescent="0.2">
      <c r="A34" s="12"/>
      <c r="B34" s="58" t="s">
        <v>277</v>
      </c>
      <c r="C34" s="2" t="s">
        <v>326</v>
      </c>
      <c r="D34" s="3"/>
      <c r="E34" s="10"/>
      <c r="F34" s="10"/>
    </row>
    <row r="35" spans="1:6" x14ac:dyDescent="0.2">
      <c r="A35" s="12"/>
      <c r="B35" s="58"/>
      <c r="C35" s="4"/>
      <c r="D35" s="3"/>
      <c r="E35" s="10"/>
      <c r="F35" s="10"/>
    </row>
    <row r="36" spans="1:6" x14ac:dyDescent="0.2">
      <c r="A36" s="11" t="s">
        <v>179</v>
      </c>
      <c r="B36" s="57"/>
      <c r="C36" s="2" t="s">
        <v>180</v>
      </c>
      <c r="D36" s="3"/>
      <c r="E36" s="10"/>
      <c r="F36" s="10"/>
    </row>
    <row r="37" spans="1:6" x14ac:dyDescent="0.2">
      <c r="A37" s="12" t="s">
        <v>5</v>
      </c>
      <c r="B37" s="58" t="s">
        <v>277</v>
      </c>
      <c r="C37" s="4" t="s">
        <v>6</v>
      </c>
      <c r="D37" s="3"/>
      <c r="E37" s="10">
        <f>'EGRESOS 2012'!D78</f>
        <v>1457900000</v>
      </c>
      <c r="F37" s="90">
        <f>E37/E40</f>
        <v>0.34355084794147384</v>
      </c>
    </row>
    <row r="38" spans="1:6" x14ac:dyDescent="0.2">
      <c r="A38" s="12" t="s">
        <v>109</v>
      </c>
      <c r="B38" s="58" t="s">
        <v>278</v>
      </c>
      <c r="C38" s="4" t="s">
        <v>112</v>
      </c>
      <c r="D38" s="3"/>
      <c r="E38" s="10">
        <f>'EGRESOS 2012'!D109</f>
        <v>2785622185</v>
      </c>
      <c r="F38" s="90">
        <f>E38/E40</f>
        <v>0.65642558728399147</v>
      </c>
    </row>
    <row r="39" spans="1:6" ht="13.5" thickBot="1" x14ac:dyDescent="0.25">
      <c r="A39" s="12" t="s">
        <v>147</v>
      </c>
      <c r="B39" s="58" t="s">
        <v>300</v>
      </c>
      <c r="C39" s="4" t="s">
        <v>181</v>
      </c>
      <c r="D39" s="3"/>
      <c r="E39" s="7">
        <v>100000</v>
      </c>
      <c r="F39" s="91">
        <f>E39/E40</f>
        <v>2.3564774534705663E-5</v>
      </c>
    </row>
    <row r="40" spans="1:6" ht="13.5" thickBot="1" x14ac:dyDescent="0.25">
      <c r="A40" s="12"/>
      <c r="B40" s="58"/>
      <c r="C40" s="78" t="s">
        <v>182</v>
      </c>
      <c r="D40" s="92"/>
      <c r="E40" s="80">
        <f>SUM(E37:E39)</f>
        <v>4243622185</v>
      </c>
      <c r="F40" s="88">
        <f>SUM(F37:F39)</f>
        <v>1</v>
      </c>
    </row>
    <row r="41" spans="1:6" x14ac:dyDescent="0.2">
      <c r="A41" s="1"/>
      <c r="B41" s="1"/>
      <c r="C41" s="1"/>
      <c r="E41" s="13"/>
      <c r="F41" s="13"/>
    </row>
    <row r="42" spans="1:6" x14ac:dyDescent="0.2">
      <c r="A42" s="1"/>
      <c r="B42" s="1"/>
      <c r="C42" s="1"/>
      <c r="E42" s="13"/>
      <c r="F42" s="13"/>
    </row>
    <row r="43" spans="1:6" x14ac:dyDescent="0.2">
      <c r="A43" s="1"/>
      <c r="B43" s="1"/>
      <c r="C43" s="1"/>
      <c r="E43" s="13"/>
      <c r="F43" s="13"/>
    </row>
    <row r="44" spans="1:6" x14ac:dyDescent="0.2">
      <c r="A44" s="1"/>
      <c r="B44" s="1"/>
      <c r="C44" s="1"/>
      <c r="E44" s="13"/>
      <c r="F44" s="13"/>
    </row>
    <row r="45" spans="1:6" x14ac:dyDescent="0.2">
      <c r="A45" s="1"/>
      <c r="B45" s="1"/>
      <c r="C45" s="1"/>
      <c r="E45" s="13"/>
      <c r="F45" s="13"/>
    </row>
    <row r="46" spans="1:6" x14ac:dyDescent="0.2">
      <c r="A46" s="1"/>
      <c r="B46" s="1"/>
      <c r="C46" s="1"/>
      <c r="E46" s="13"/>
      <c r="F46" s="13"/>
    </row>
    <row r="47" spans="1:6" x14ac:dyDescent="0.2">
      <c r="A47" s="1"/>
      <c r="B47" s="1"/>
      <c r="C47" s="1"/>
      <c r="E47" s="13"/>
      <c r="F47" s="13"/>
    </row>
    <row r="48" spans="1:6" x14ac:dyDescent="0.2">
      <c r="A48" s="1"/>
      <c r="B48" s="1"/>
      <c r="C48" s="1"/>
      <c r="E48" s="13"/>
      <c r="F48" s="13"/>
    </row>
    <row r="49" spans="1:6" x14ac:dyDescent="0.2">
      <c r="A49" s="1"/>
      <c r="B49" s="1"/>
      <c r="C49" s="1"/>
      <c r="E49" s="13"/>
      <c r="F49" s="13"/>
    </row>
    <row r="50" spans="1:6" x14ac:dyDescent="0.2">
      <c r="A50" s="1"/>
      <c r="B50" s="1"/>
      <c r="C50" s="1"/>
      <c r="E50" s="13"/>
      <c r="F50" s="13"/>
    </row>
    <row r="51" spans="1:6" x14ac:dyDescent="0.2">
      <c r="A51" s="1"/>
      <c r="B51" s="1"/>
      <c r="C51" s="1"/>
      <c r="E51" s="13"/>
      <c r="F51" s="13"/>
    </row>
    <row r="52" spans="1:6" x14ac:dyDescent="0.2">
      <c r="A52" s="1"/>
      <c r="B52" s="1"/>
      <c r="C52" s="1"/>
      <c r="E52" s="13"/>
      <c r="F52" s="13"/>
    </row>
    <row r="53" spans="1:6" x14ac:dyDescent="0.2">
      <c r="A53" s="1"/>
      <c r="B53" s="1"/>
      <c r="C53" s="1"/>
      <c r="E53" s="13"/>
      <c r="F53" s="13"/>
    </row>
    <row r="54" spans="1:6" x14ac:dyDescent="0.2">
      <c r="A54" s="1"/>
      <c r="B54" s="1"/>
      <c r="C54" s="1"/>
      <c r="E54" s="13"/>
      <c r="F54" s="13"/>
    </row>
    <row r="55" spans="1:6" x14ac:dyDescent="0.2">
      <c r="A55" s="1"/>
      <c r="B55" s="1"/>
      <c r="C55" s="1"/>
      <c r="E55" s="13"/>
      <c r="F55" s="13"/>
    </row>
    <row r="56" spans="1:6" x14ac:dyDescent="0.2">
      <c r="A56" s="1"/>
      <c r="B56" s="1"/>
      <c r="C56" s="1"/>
      <c r="E56" s="13"/>
      <c r="F56" s="13"/>
    </row>
    <row r="57" spans="1:6" x14ac:dyDescent="0.2">
      <c r="A57" s="1"/>
      <c r="B57" s="1"/>
      <c r="C57" s="1"/>
      <c r="E57" s="13"/>
      <c r="F57" s="13"/>
    </row>
    <row r="58" spans="1:6" x14ac:dyDescent="0.2">
      <c r="A58" s="1"/>
      <c r="B58" s="1"/>
      <c r="C58" s="1"/>
      <c r="E58" s="13"/>
      <c r="F58" s="13"/>
    </row>
    <row r="59" spans="1:6" x14ac:dyDescent="0.2">
      <c r="A59" s="1"/>
      <c r="B59" s="1"/>
      <c r="C59" s="1"/>
      <c r="E59" s="13"/>
      <c r="F59" s="13"/>
    </row>
    <row r="60" spans="1:6" x14ac:dyDescent="0.2">
      <c r="A60" s="1"/>
      <c r="B60" s="1"/>
      <c r="C60" s="1"/>
      <c r="E60" s="13"/>
      <c r="F60" s="13"/>
    </row>
    <row r="61" spans="1:6" x14ac:dyDescent="0.2">
      <c r="A61" s="1"/>
      <c r="B61" s="1"/>
      <c r="C61" s="1"/>
      <c r="E61" s="13"/>
      <c r="F61" s="13"/>
    </row>
    <row r="62" spans="1:6" x14ac:dyDescent="0.2">
      <c r="A62" s="1"/>
      <c r="B62" s="1"/>
      <c r="C62" s="1"/>
      <c r="E62" s="13"/>
      <c r="F62" s="13"/>
    </row>
    <row r="63" spans="1:6" x14ac:dyDescent="0.2">
      <c r="A63" s="1"/>
      <c r="B63" s="1"/>
      <c r="C63" s="1"/>
      <c r="E63" s="13"/>
      <c r="F63" s="13"/>
    </row>
    <row r="64" spans="1:6" x14ac:dyDescent="0.2">
      <c r="A64" s="1"/>
      <c r="B64" s="1"/>
      <c r="C64" s="1"/>
      <c r="E64" s="13"/>
      <c r="F64" s="13"/>
    </row>
    <row r="65" spans="1:6" x14ac:dyDescent="0.2">
      <c r="A65" s="1"/>
      <c r="B65" s="1"/>
      <c r="C65" s="1"/>
      <c r="E65" s="13"/>
      <c r="F65" s="13"/>
    </row>
    <row r="66" spans="1:6" x14ac:dyDescent="0.2">
      <c r="A66" s="1"/>
      <c r="B66" s="1"/>
      <c r="C66" s="1"/>
      <c r="E66" s="13"/>
      <c r="F66" s="13"/>
    </row>
    <row r="67" spans="1:6" x14ac:dyDescent="0.2">
      <c r="A67" s="1"/>
      <c r="B67" s="1"/>
      <c r="C67" s="1"/>
      <c r="E67" s="13"/>
      <c r="F67" s="13"/>
    </row>
    <row r="68" spans="1:6" x14ac:dyDescent="0.2">
      <c r="A68" s="1"/>
      <c r="B68" s="1"/>
      <c r="C68" s="1"/>
      <c r="E68" s="13"/>
      <c r="F68" s="13"/>
    </row>
    <row r="69" spans="1:6" x14ac:dyDescent="0.2">
      <c r="A69" s="1"/>
      <c r="B69" s="1"/>
      <c r="C69" s="1"/>
      <c r="E69" s="13"/>
      <c r="F69" s="13"/>
    </row>
    <row r="70" spans="1:6" x14ac:dyDescent="0.2">
      <c r="A70" s="1"/>
      <c r="B70" s="1"/>
      <c r="C70" s="1"/>
      <c r="E70" s="13"/>
      <c r="F70" s="13"/>
    </row>
    <row r="71" spans="1:6" x14ac:dyDescent="0.2">
      <c r="A71" s="1"/>
      <c r="B71" s="1"/>
      <c r="C71" s="1"/>
      <c r="E71" s="13"/>
      <c r="F71" s="13"/>
    </row>
    <row r="72" spans="1:6" x14ac:dyDescent="0.2">
      <c r="A72" s="1"/>
      <c r="B72" s="1"/>
      <c r="C72" s="1"/>
      <c r="E72" s="13"/>
      <c r="F72" s="13"/>
    </row>
    <row r="73" spans="1:6" x14ac:dyDescent="0.2">
      <c r="A73" s="1"/>
      <c r="B73" s="1"/>
      <c r="C73" s="1"/>
      <c r="E73" s="13"/>
      <c r="F73" s="13"/>
    </row>
    <row r="74" spans="1:6" x14ac:dyDescent="0.2">
      <c r="A74" s="1"/>
      <c r="B74" s="1"/>
      <c r="C74" s="1"/>
      <c r="E74" s="13"/>
      <c r="F74" s="13"/>
    </row>
    <row r="75" spans="1:6" x14ac:dyDescent="0.2">
      <c r="A75" s="1"/>
      <c r="B75" s="1"/>
      <c r="C75" s="1"/>
      <c r="E75" s="13"/>
      <c r="F75" s="13"/>
    </row>
    <row r="76" spans="1:6" x14ac:dyDescent="0.2">
      <c r="A76" s="1"/>
      <c r="B76" s="1"/>
      <c r="C76" s="1"/>
      <c r="E76" s="13"/>
      <c r="F76" s="13"/>
    </row>
    <row r="77" spans="1:6" x14ac:dyDescent="0.2">
      <c r="A77" s="1"/>
      <c r="B77" s="1"/>
      <c r="C77" s="1"/>
      <c r="E77" s="13"/>
      <c r="F77" s="13"/>
    </row>
    <row r="78" spans="1:6" x14ac:dyDescent="0.2">
      <c r="A78" s="1"/>
      <c r="B78" s="1"/>
      <c r="C78" s="1"/>
      <c r="E78" s="13"/>
      <c r="F78" s="13"/>
    </row>
    <row r="79" spans="1:6" x14ac:dyDescent="0.2">
      <c r="A79" s="1"/>
      <c r="B79" s="1"/>
      <c r="C79" s="1"/>
      <c r="E79" s="13"/>
      <c r="F79" s="13"/>
    </row>
    <row r="80" spans="1:6" x14ac:dyDescent="0.2">
      <c r="A80" s="1"/>
      <c r="B80" s="1"/>
      <c r="C80" s="1"/>
      <c r="E80" s="13"/>
      <c r="F80" s="13"/>
    </row>
    <row r="81" spans="1:6" x14ac:dyDescent="0.2">
      <c r="A81" s="1"/>
      <c r="B81" s="1"/>
      <c r="C81" s="1"/>
      <c r="E81" s="13"/>
      <c r="F81" s="13"/>
    </row>
    <row r="82" spans="1:6" x14ac:dyDescent="0.2">
      <c r="A82" s="1"/>
      <c r="B82" s="1"/>
      <c r="C82" s="1"/>
      <c r="E82" s="13"/>
      <c r="F82" s="13"/>
    </row>
    <row r="83" spans="1:6" x14ac:dyDescent="0.2">
      <c r="E83" s="13"/>
      <c r="F83" s="13"/>
    </row>
    <row r="84" spans="1:6" x14ac:dyDescent="0.2">
      <c r="E84" s="13"/>
      <c r="F84" s="13"/>
    </row>
    <row r="85" spans="1:6" x14ac:dyDescent="0.2">
      <c r="E85" s="13"/>
      <c r="F85" s="13"/>
    </row>
    <row r="86" spans="1:6" x14ac:dyDescent="0.2">
      <c r="E86" s="13"/>
      <c r="F86" s="13"/>
    </row>
    <row r="87" spans="1:6" x14ac:dyDescent="0.2">
      <c r="E87" s="13"/>
      <c r="F87" s="13"/>
    </row>
    <row r="88" spans="1:6" x14ac:dyDescent="0.2">
      <c r="E88" s="13"/>
      <c r="F88" s="13"/>
    </row>
    <row r="89" spans="1:6" ht="28.5" customHeight="1" x14ac:dyDescent="0.2">
      <c r="A89" s="113" t="s">
        <v>184</v>
      </c>
      <c r="B89" s="113"/>
      <c r="C89" s="113"/>
      <c r="D89" s="113"/>
      <c r="E89" s="113"/>
      <c r="F89" s="113"/>
    </row>
    <row r="90" spans="1:6" ht="15.75" x14ac:dyDescent="0.2">
      <c r="A90" s="113"/>
      <c r="B90" s="113"/>
      <c r="C90" s="116"/>
      <c r="D90" s="116"/>
      <c r="E90" s="116"/>
      <c r="F90" s="72"/>
    </row>
    <row r="91" spans="1:6" ht="21" customHeight="1" x14ac:dyDescent="0.2">
      <c r="A91" s="113" t="s">
        <v>328</v>
      </c>
      <c r="B91" s="113"/>
      <c r="C91" s="113"/>
      <c r="D91" s="113"/>
      <c r="E91" s="113"/>
      <c r="F91" s="113"/>
    </row>
    <row r="92" spans="1:6" ht="15.75" x14ac:dyDescent="0.2">
      <c r="A92" s="71"/>
      <c r="B92" s="71"/>
      <c r="C92" s="72"/>
      <c r="D92" s="72"/>
      <c r="E92" s="72"/>
      <c r="F92" s="72"/>
    </row>
    <row r="93" spans="1:6" ht="23.25" customHeight="1" x14ac:dyDescent="0.2">
      <c r="A93" s="114" t="s">
        <v>330</v>
      </c>
      <c r="B93" s="115"/>
      <c r="C93" s="115"/>
      <c r="D93" s="115"/>
      <c r="E93" s="115"/>
      <c r="F93" s="115"/>
    </row>
    <row r="94" spans="1:6" ht="15.75" x14ac:dyDescent="0.25">
      <c r="A94" s="93"/>
      <c r="B94" s="93"/>
      <c r="C94" s="94"/>
      <c r="D94" s="94"/>
      <c r="E94" s="94"/>
      <c r="F94" s="74"/>
    </row>
    <row r="95" spans="1:6" x14ac:dyDescent="0.2">
      <c r="A95" s="1"/>
      <c r="B95" s="1"/>
      <c r="C95" s="1"/>
      <c r="E95" s="13"/>
      <c r="F95" s="13"/>
    </row>
    <row r="96" spans="1:6" x14ac:dyDescent="0.2">
      <c r="A96" s="1"/>
      <c r="B96" s="1"/>
      <c r="C96" s="62"/>
      <c r="E96" s="13"/>
      <c r="F96" s="13"/>
    </row>
    <row r="97" spans="1:6" x14ac:dyDescent="0.2">
      <c r="A97" s="1"/>
      <c r="B97" s="1"/>
      <c r="C97" s="62"/>
      <c r="E97" s="13"/>
      <c r="F97" s="13"/>
    </row>
    <row r="98" spans="1:6" x14ac:dyDescent="0.2">
      <c r="A98" s="1"/>
      <c r="B98" s="1"/>
      <c r="C98" s="68" t="s">
        <v>317</v>
      </c>
      <c r="D98" s="3"/>
      <c r="E98" s="5">
        <v>100000000</v>
      </c>
      <c r="F98" s="16"/>
    </row>
    <row r="99" spans="1:6" x14ac:dyDescent="0.2">
      <c r="A99" s="1"/>
      <c r="B99" s="1"/>
      <c r="C99" s="68" t="s">
        <v>323</v>
      </c>
      <c r="D99" s="3"/>
      <c r="E99" s="5">
        <v>100000000</v>
      </c>
      <c r="F99" s="16"/>
    </row>
    <row r="100" spans="1:6" x14ac:dyDescent="0.2">
      <c r="A100" s="1"/>
      <c r="B100" s="1"/>
      <c r="C100" s="78" t="s">
        <v>29</v>
      </c>
      <c r="D100" s="92"/>
      <c r="E100" s="97">
        <f>SUM(E98:E99)</f>
        <v>200000000</v>
      </c>
      <c r="F100" s="81"/>
    </row>
    <row r="101" spans="1:6" x14ac:dyDescent="0.2">
      <c r="A101" s="1"/>
      <c r="B101" s="1"/>
      <c r="C101" s="1"/>
      <c r="E101" s="13"/>
      <c r="F101" s="13"/>
    </row>
    <row r="102" spans="1:6" x14ac:dyDescent="0.2">
      <c r="A102" s="1"/>
      <c r="B102" s="1"/>
      <c r="C102" s="4" t="s">
        <v>329</v>
      </c>
      <c r="D102" s="3"/>
      <c r="E102" s="5">
        <v>1200000000</v>
      </c>
      <c r="F102" s="16"/>
    </row>
    <row r="103" spans="1:6" x14ac:dyDescent="0.2">
      <c r="A103" s="1"/>
      <c r="B103" s="1"/>
      <c r="C103" s="4" t="s">
        <v>320</v>
      </c>
      <c r="D103" s="3"/>
      <c r="E103" s="5">
        <v>1400000000</v>
      </c>
      <c r="F103" s="16"/>
    </row>
    <row r="104" spans="1:6" ht="13.5" thickBot="1" x14ac:dyDescent="0.25">
      <c r="A104" s="1"/>
      <c r="B104" s="1"/>
      <c r="C104" s="95" t="s">
        <v>321</v>
      </c>
      <c r="D104" s="92"/>
      <c r="E104" s="103">
        <f>E103+E102</f>
        <v>2600000000</v>
      </c>
      <c r="F104" s="61"/>
    </row>
    <row r="105" spans="1:6" x14ac:dyDescent="0.2">
      <c r="A105" s="1"/>
      <c r="B105" s="1"/>
      <c r="C105" s="64"/>
      <c r="D105" s="17"/>
      <c r="E105" s="61"/>
      <c r="F105" s="61"/>
    </row>
    <row r="106" spans="1:6" x14ac:dyDescent="0.2">
      <c r="A106" s="1"/>
      <c r="B106" s="1"/>
      <c r="C106" s="64"/>
      <c r="D106" s="17"/>
      <c r="E106" s="61"/>
      <c r="F106" s="61"/>
    </row>
    <row r="107" spans="1:6" x14ac:dyDescent="0.2">
      <c r="A107" s="1"/>
      <c r="B107" s="1"/>
      <c r="C107" s="63" t="s">
        <v>331</v>
      </c>
      <c r="D107" s="3"/>
      <c r="E107" s="67">
        <f>D20</f>
        <v>60000000</v>
      </c>
      <c r="F107" s="82"/>
    </row>
    <row r="108" spans="1:6" ht="13.5" thickBot="1" x14ac:dyDescent="0.25">
      <c r="A108" s="1"/>
      <c r="B108" s="1"/>
      <c r="C108" s="63" t="s">
        <v>318</v>
      </c>
      <c r="D108" s="3"/>
      <c r="E108" s="67">
        <f>D21</f>
        <v>20000000</v>
      </c>
      <c r="F108" s="82"/>
    </row>
    <row r="109" spans="1:6" ht="13.5" thickBot="1" x14ac:dyDescent="0.25">
      <c r="A109" s="1"/>
      <c r="B109" s="1"/>
      <c r="C109" s="78" t="s">
        <v>319</v>
      </c>
      <c r="D109" s="92"/>
      <c r="E109" s="96">
        <f>E107+E108</f>
        <v>80000000</v>
      </c>
      <c r="F109" s="61"/>
    </row>
    <row r="110" spans="1:6" x14ac:dyDescent="0.2">
      <c r="A110" s="1"/>
      <c r="B110" s="1"/>
      <c r="C110" s="1"/>
      <c r="E110" s="13"/>
      <c r="F110" s="13"/>
    </row>
    <row r="111" spans="1:6" x14ac:dyDescent="0.2">
      <c r="A111" s="1"/>
      <c r="B111" s="1"/>
      <c r="C111" s="1"/>
      <c r="E111" s="13"/>
      <c r="F111" s="13"/>
    </row>
    <row r="112" spans="1:6" x14ac:dyDescent="0.2">
      <c r="A112" s="1"/>
      <c r="B112" s="1"/>
      <c r="C112" s="4" t="s">
        <v>332</v>
      </c>
      <c r="D112" s="3"/>
      <c r="E112" s="5">
        <v>770622185</v>
      </c>
      <c r="F112" s="16"/>
    </row>
    <row r="113" spans="1:6" x14ac:dyDescent="0.2">
      <c r="A113" s="1"/>
      <c r="B113" s="1"/>
      <c r="C113" s="4" t="s">
        <v>333</v>
      </c>
      <c r="D113" s="3"/>
      <c r="E113" s="5">
        <v>540000000</v>
      </c>
      <c r="F113" s="16"/>
    </row>
    <row r="114" spans="1:6" ht="13.5" thickBot="1" x14ac:dyDescent="0.25">
      <c r="A114" s="1"/>
      <c r="B114" s="1"/>
      <c r="C114" s="95" t="s">
        <v>314</v>
      </c>
      <c r="D114" s="92"/>
      <c r="E114" s="103">
        <f>E112+E113</f>
        <v>1310622185</v>
      </c>
      <c r="F114" s="61"/>
    </row>
    <row r="115" spans="1:6" x14ac:dyDescent="0.2">
      <c r="A115" s="1"/>
      <c r="B115" s="1"/>
      <c r="C115" s="64"/>
      <c r="D115" s="17"/>
      <c r="E115" s="61"/>
      <c r="F115" s="61"/>
    </row>
    <row r="116" spans="1:6" x14ac:dyDescent="0.2">
      <c r="A116" s="1"/>
      <c r="B116" s="1"/>
      <c r="C116" s="66" t="s">
        <v>171</v>
      </c>
      <c r="D116" s="3"/>
      <c r="E116" s="5"/>
      <c r="F116" s="61"/>
    </row>
    <row r="117" spans="1:6" x14ac:dyDescent="0.2">
      <c r="A117" s="1"/>
      <c r="B117" s="1"/>
      <c r="C117" s="63" t="s">
        <v>297</v>
      </c>
      <c r="D117" s="3"/>
      <c r="E117" s="5">
        <f>E29</f>
        <v>53000000</v>
      </c>
      <c r="F117" s="82"/>
    </row>
    <row r="118" spans="1:6" x14ac:dyDescent="0.2">
      <c r="A118" s="1"/>
      <c r="B118" s="1"/>
      <c r="C118" s="95" t="s">
        <v>315</v>
      </c>
      <c r="D118" s="92"/>
      <c r="E118" s="104">
        <f>E117</f>
        <v>53000000</v>
      </c>
      <c r="F118" s="61"/>
    </row>
    <row r="119" spans="1:6" x14ac:dyDescent="0.2">
      <c r="A119" s="1"/>
      <c r="B119" s="1"/>
      <c r="C119" s="64"/>
      <c r="D119" s="17"/>
      <c r="E119" s="61"/>
      <c r="F119" s="61"/>
    </row>
    <row r="120" spans="1:6" x14ac:dyDescent="0.2">
      <c r="A120" s="1"/>
      <c r="B120" s="1"/>
      <c r="C120" s="65"/>
      <c r="D120" s="17"/>
      <c r="E120" s="61"/>
      <c r="F120" s="61"/>
    </row>
    <row r="121" spans="1:6" ht="17.25" customHeight="1" x14ac:dyDescent="0.25">
      <c r="A121" s="1"/>
      <c r="B121" s="1"/>
      <c r="C121" s="105" t="s">
        <v>316</v>
      </c>
      <c r="D121" s="92"/>
      <c r="E121" s="106">
        <f>E118+E114+E109+E104+E100</f>
        <v>4243622185</v>
      </c>
      <c r="F121" s="83"/>
    </row>
    <row r="122" spans="1:6" x14ac:dyDescent="0.2">
      <c r="A122" s="1"/>
      <c r="B122" s="1"/>
      <c r="C122" s="65"/>
      <c r="D122" s="17"/>
      <c r="E122" s="61"/>
      <c r="F122" s="61"/>
    </row>
    <row r="123" spans="1:6" x14ac:dyDescent="0.2">
      <c r="A123" s="1"/>
      <c r="B123" s="1"/>
      <c r="C123" s="65"/>
      <c r="D123" s="17"/>
      <c r="E123" s="61"/>
      <c r="F123" s="61"/>
    </row>
    <row r="124" spans="1:6" x14ac:dyDescent="0.2">
      <c r="A124" s="1"/>
      <c r="B124" s="1"/>
      <c r="C124" s="65"/>
      <c r="D124" s="17"/>
      <c r="E124" s="61"/>
      <c r="F124" s="61"/>
    </row>
  </sheetData>
  <mergeCells count="7">
    <mergeCell ref="A91:F91"/>
    <mergeCell ref="A93:F93"/>
    <mergeCell ref="A90:E90"/>
    <mergeCell ref="A4:F4"/>
    <mergeCell ref="A5:F5"/>
    <mergeCell ref="A6:F6"/>
    <mergeCell ref="A89:F89"/>
  </mergeCells>
  <phoneticPr fontId="4" type="noConversion"/>
  <pageMargins left="0.75" right="0.75" top="1" bottom="1" header="0" footer="0"/>
  <pageSetup paperSize="5" scale="8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EGRESOS 2012 (2)</vt:lpstr>
      <vt:lpstr>EGRESOS 2012</vt:lpstr>
      <vt:lpstr>INGRESOS 2012</vt:lpstr>
      <vt:lpstr>'EGRESOS 2012'!Área_de_impresión</vt:lpstr>
      <vt:lpstr>'EGRESOS 2012 (2)'!Área_de_impresión</vt:lpstr>
    </vt:vector>
  </TitlesOfParts>
  <Company>INDERBU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servidor</cp:lastModifiedBy>
  <cp:lastPrinted>2012-08-14T20:57:30Z</cp:lastPrinted>
  <dcterms:created xsi:type="dcterms:W3CDTF">2007-09-03T17:41:12Z</dcterms:created>
  <dcterms:modified xsi:type="dcterms:W3CDTF">2018-03-17T15:32:20Z</dcterms:modified>
</cp:coreProperties>
</file>