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hana Rojas\Desktop\INDERBU\PLAN DE ACCION 2021\SEPTIEMBRE\"/>
    </mc:Choice>
  </mc:AlternateContent>
  <xr:revisionPtr revIDLastSave="0" documentId="8_{55952B81-A9F8-4518-9279-75DAC41E9C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ón" sheetId="14" r:id="rId1"/>
  </sheets>
  <definedNames>
    <definedName name="_xlnm._FilterDatabase" localSheetId="0" hidden="1">'Plan de Acción'!$A$9:$AA$21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3" i="14" l="1"/>
  <c r="P19" i="14"/>
  <c r="AA19" i="14" l="1"/>
  <c r="U19" i="14"/>
  <c r="N19" i="14"/>
  <c r="AB19" i="14" l="1"/>
  <c r="AA20" i="14"/>
  <c r="AB20" i="14" s="1"/>
  <c r="U20" i="14"/>
  <c r="N20" i="14"/>
  <c r="AA17" i="14" l="1"/>
  <c r="U17" i="14"/>
  <c r="N17" i="14"/>
  <c r="AB17" i="14" l="1"/>
  <c r="AA12" i="14"/>
  <c r="AB12" i="14" s="1"/>
  <c r="U12" i="14"/>
  <c r="N12" i="14"/>
  <c r="AA11" i="14"/>
  <c r="U11" i="14"/>
  <c r="AA10" i="14"/>
  <c r="U10" i="14"/>
  <c r="AB10" i="14" s="1"/>
  <c r="N10" i="14"/>
  <c r="AB11" i="14" l="1"/>
  <c r="AA16" i="14"/>
  <c r="AB16" i="14" s="1"/>
  <c r="U16" i="14"/>
  <c r="N16" i="14"/>
  <c r="AA15" i="14"/>
  <c r="U15" i="14"/>
  <c r="N15" i="14"/>
  <c r="AA14" i="14"/>
  <c r="AB14" i="14" s="1"/>
  <c r="U14" i="14"/>
  <c r="N14" i="14"/>
  <c r="U13" i="14"/>
  <c r="AB13" i="14" s="1"/>
  <c r="N13" i="14"/>
  <c r="AB15" i="14" l="1"/>
  <c r="I16" i="14"/>
  <c r="I15" i="14"/>
  <c r="I17" i="14" l="1"/>
  <c r="AC21" i="14" l="1"/>
  <c r="Y21" i="14"/>
  <c r="P21" i="14"/>
  <c r="N18" i="14"/>
  <c r="X21" i="14"/>
  <c r="R21" i="14"/>
  <c r="S21" i="14"/>
  <c r="T21" i="14"/>
  <c r="AA18" i="14"/>
  <c r="W21" i="14"/>
  <c r="U18" i="14"/>
  <c r="V21" i="14"/>
  <c r="AB18" i="14" l="1"/>
  <c r="N21" i="14"/>
  <c r="Z21" i="14"/>
  <c r="AA21" i="14" l="1"/>
  <c r="A21" i="14"/>
  <c r="Q21" i="14" l="1"/>
  <c r="U21" i="14" l="1"/>
  <c r="AB21" i="14" s="1"/>
</calcChain>
</file>

<file path=xl/sharedStrings.xml><?xml version="1.0" encoding="utf-8"?>
<sst xmlns="http://schemas.openxmlformats.org/spreadsheetml/2006/main" count="153" uniqueCount="96">
  <si>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</si>
  <si>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</si>
  <si>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</si>
  <si>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</si>
  <si>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</si>
  <si>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</si>
  <si>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</si>
  <si>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</si>
  <si>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</si>
  <si>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</si>
  <si>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</si>
  <si>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</si>
  <si>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</si>
  <si>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</si>
  <si>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</si>
  <si>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</si>
  <si>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</si>
  <si>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</si>
  <si>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</si>
  <si>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</si>
  <si>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</si>
  <si>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</si>
  <si>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</si>
  <si>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</si>
  <si>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</si>
  <si>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</si>
  <si>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</si>
  <si>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</si>
  <si>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</si>
  <si>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</si>
  <si>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</si>
  <si>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</si>
  <si>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</si>
  <si>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</si>
  <si>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</si>
  <si>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</si>
  <si>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</si>
  <si>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</si>
  <si>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</si>
  <si>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2.3.2.02.02.009</t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</si>
  <si>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</si>
  <si>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</si>
  <si>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</si>
  <si>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</si>
  <si>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</si>
  <si>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</si>
  <si>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</si>
  <si>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Marzo 01 de 2021</t>
  </si>
  <si>
    <t>2.3.2.02.02.009                                                                                                                                                                   2.3.2.02.01.003</t>
  </si>
  <si>
    <t>INDERBU</t>
  </si>
  <si>
    <t>Luis Gonzalo Gómez Guerrero</t>
  </si>
  <si>
    <t>Vincular 7.000 jóvenes en los diferentes procesos democráticos de participación ciudadana.</t>
  </si>
  <si>
    <t>Número de jóvenes vinculados en los diferentes procesos democráticos de participación ciudadana.</t>
  </si>
  <si>
    <t>17 febrero de 2021</t>
  </si>
  <si>
    <t xml:space="preserve">2.3.2.02.02.009                2.3.2.02.02.008             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</si>
  <si>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</si>
  <si>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</si>
  <si>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</si>
  <si>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23 febrero de 2021</t>
  </si>
  <si>
    <t>2.3.2.02.02.008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</si>
  <si>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</si>
  <si>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</si>
  <si>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</si>
  <si>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</si>
  <si>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</si>
  <si>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</si>
  <si>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</si>
  <si>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</si>
  <si>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</si>
  <si>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</si>
  <si>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</si>
  <si>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</si>
  <si>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</si>
  <si>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</si>
  <si>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</si>
  <si>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</si>
  <si>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</si>
  <si>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2.3.2.01.01.003.03.02
2.3.2.02.01.002
2.3.2.02.01.003
2.3.2.02.02.006
2.3.2.02.02.007
2.3.2.02.02.008
2.3.2.02.02.009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</si>
  <si>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</si>
  <si>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</si>
  <si>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</si>
  <si>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</si>
  <si>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</si>
  <si>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</si>
  <si>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</si>
  <si>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2.3.2.02.01.003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</si>
  <si>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</si>
  <si>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</si>
  <si>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</si>
  <si>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</si>
  <si>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</si>
  <si>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2.3.2.01.01.003.03.02
2.3.2.01.01.003.04.06
2.3.2.02.01.004  
2.3.2.02.01.003
2.3.2.02.02.006
2.3.2.02.02.007
2.3.2.02.02.008
2.3.2.02.02.009                     </t>
  </si>
  <si>
    <t xml:space="preserve"> PLAN DE ACCIÓN - PLAN DE DESARROLLO MUNICIPAL
INSTITUTO DE LA JUVENTUD EL DEPORTE Y LA RECREACION DE BUCARAMANGA - INDERBU</t>
  </si>
  <si>
    <t xml:space="preserve">2.3.2.02.01.002 2.3.2.02.01.003 
2.3.2.02.02.006 2.3.2.02.02.007
2.3.2.02.02.008 2.3.2.02.02.009
</t>
  </si>
  <si>
    <t xml:space="preserve">
2.3.2.02.01.002 2.3.2.02.01.003
2.3.2.02.02.007 2.3.2.02.02.009
</t>
  </si>
  <si>
    <t xml:space="preserve">
2.3.2.02.01.002 2.3.2.02.01.003
2.3.2.02.02.007      2.3.2.02.02.008   2.3.2.02.02.009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</si>
</sst>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_-* #,##0_-;\-* #,##0_-;_-* &quot;-&quot;??_-;_-@_-"/>
  </numFmts>
  <fonts count="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C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166" fontId="6" fillId="3" borderId="2" xfId="108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1" fontId="7" fillId="3" borderId="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164" fontId="0" fillId="3" borderId="2" xfId="0" applyNumberFormat="1" applyFont="1" applyFill="1" applyBorder="1" applyAlignment="1">
      <alignment horizontal="justify" vertical="center" wrapText="1"/>
    </xf>
    <xf numFmtId="1" fontId="0" fillId="3" borderId="2" xfId="0" applyNumberFormat="1" applyFont="1" applyFill="1" applyBorder="1" applyAlignment="1">
      <alignment horizontal="justify" vertical="center" wrapText="1"/>
    </xf>
    <xf numFmtId="168" fontId="0" fillId="0" borderId="0" xfId="110" applyNumberFormat="1" applyFont="1"/>
    <xf numFmtId="168" fontId="0" fillId="0" borderId="0" xfId="0" applyNumberFormat="1" applyFont="1"/>
    <xf numFmtId="165" fontId="0" fillId="0" borderId="0" xfId="0" applyNumberFormat="1" applyFont="1"/>
    <xf numFmtId="164" fontId="0" fillId="3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9" fontId="6" fillId="3" borderId="2" xfId="107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7" borderId="2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 wrapText="1"/>
    </xf>
    <xf numFmtId="9" fontId="0" fillId="6" borderId="2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9" fontId="0" fillId="5" borderId="1" xfId="0" applyNumberFormat="1" applyFont="1" applyFill="1" applyBorder="1" applyAlignment="1">
      <alignment horizontal="center" vertical="center"/>
    </xf>
    <xf numFmtId="9" fontId="0" fillId="5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3" fontId="7" fillId="2" borderId="2" xfId="108" applyNumberFormat="1" applyFont="1" applyFill="1" applyBorder="1" applyAlignment="1">
      <alignment horizontal="right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165" fontId="6" fillId="2" borderId="2" xfId="108" applyNumberFormat="1" applyFont="1" applyFill="1" applyBorder="1" applyAlignment="1">
      <alignment horizontal="right" vertical="center"/>
    </xf>
    <xf numFmtId="165" fontId="7" fillId="2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justify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3" borderId="2" xfId="108" applyNumberFormat="1" applyFont="1" applyFill="1" applyBorder="1" applyAlignment="1">
      <alignment horizontal="right" vertical="center" wrapText="1"/>
    </xf>
    <xf numFmtId="167" fontId="6" fillId="3" borderId="2" xfId="0" applyNumberFormat="1" applyFont="1" applyFill="1" applyBorder="1" applyAlignment="1">
      <alignment horizontal="right" vertical="center" wrapText="1"/>
    </xf>
    <xf numFmtId="44" fontId="6" fillId="3" borderId="2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9" fontId="6" fillId="3" borderId="1" xfId="107" applyFont="1" applyFill="1" applyBorder="1" applyAlignment="1">
      <alignment horizontal="center" vertical="center" wrapText="1"/>
    </xf>
    <xf numFmtId="5" fontId="6" fillId="3" borderId="1" xfId="108" applyNumberFormat="1" applyFont="1" applyFill="1" applyBorder="1" applyAlignment="1">
      <alignment horizontal="center" vertical="center" wrapText="1"/>
    </xf>
    <xf numFmtId="42" fontId="7" fillId="2" borderId="2" xfId="0" applyNumberFormat="1" applyFont="1" applyFill="1" applyBorder="1" applyAlignment="1">
      <alignment horizontal="right" vertical="center" wrapText="1"/>
    </xf>
    <xf numFmtId="42" fontId="7" fillId="2" borderId="2" xfId="108" applyNumberFormat="1" applyFont="1" applyFill="1" applyBorder="1" applyAlignment="1">
      <alignment horizontal="right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3" fontId="6" fillId="3" borderId="2" xfId="0" applyNumberFormat="1" applyFont="1" applyFill="1" applyBorder="1" applyAlignment="1">
      <alignment horizontal="right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8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34"/>
  <sheetViews>
    <sheetView tabSelected="1" topLeftCell="G16" zoomScale="70" zoomScaleNormal="70" workbookViewId="0">
      <selection activeCell="M19" sqref="M19"/>
    </sheetView>
  </sheetViews>
  <sheetFormatPr baseColWidth="10" defaultColWidth="11.25" defaultRowHeight="14.25" x14ac:dyDescent="0.2"/>
  <cols>
    <col min="1" max="1" width="9.75" style="1" customWidth="1"/>
    <col min="2" max="2" width="22.5" style="1" customWidth="1"/>
    <col min="3" max="4" width="19.75" style="1" customWidth="1"/>
    <col min="5" max="6" width="38.125" style="1" customWidth="1"/>
    <col min="7" max="7" width="23" style="1" customWidth="1"/>
    <col min="8" max="8" width="43.625" style="1" customWidth="1"/>
    <col min="9" max="9" width="43.75" style="1" customWidth="1"/>
    <col min="10" max="10" width="11.375" style="1" bestFit="1" customWidth="1"/>
    <col min="11" max="11" width="16" style="1" customWidth="1"/>
    <col min="12" max="13" width="14.875" style="1" customWidth="1"/>
    <col min="14" max="14" width="11.25" style="1" bestFit="1" customWidth="1"/>
    <col min="15" max="15" width="30" style="1" customWidth="1"/>
    <col min="16" max="16" width="20.875" style="1" customWidth="1"/>
    <col min="17" max="17" width="19.875" style="1" customWidth="1"/>
    <col min="18" max="18" width="16.875" style="1" customWidth="1"/>
    <col min="19" max="19" width="20.25" style="1" customWidth="1"/>
    <col min="20" max="20" width="18.875" style="1" customWidth="1"/>
    <col min="21" max="21" width="20.875" style="1" customWidth="1"/>
    <col min="22" max="22" width="18.875" style="1" customWidth="1"/>
    <col min="23" max="23" width="19.125" style="1" customWidth="1"/>
    <col min="24" max="25" width="16.875" style="1" customWidth="1"/>
    <col min="26" max="26" width="21.125" style="1" customWidth="1"/>
    <col min="27" max="27" width="21.25" style="1" customWidth="1"/>
    <col min="28" max="28" width="13.75" style="1" customWidth="1"/>
    <col min="29" max="29" width="16.875" style="1" customWidth="1"/>
    <col min="30" max="31" width="15.375" style="1" customWidth="1"/>
    <col min="32" max="16384" width="11.25" style="1"/>
  </cols>
  <sheetData>
    <row r="2" spans="1:31" ht="15" x14ac:dyDescent="0.2">
      <c r="A2" s="60"/>
      <c r="B2" s="57" t="s">
        <v>92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5" t="s">
        <v>34</v>
      </c>
      <c r="AD2" s="55"/>
      <c r="AE2" s="55"/>
    </row>
    <row r="3" spans="1:31" ht="15" x14ac:dyDescent="0.2">
      <c r="A3" s="60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6" t="s">
        <v>38</v>
      </c>
      <c r="AD3" s="56"/>
      <c r="AE3" s="56"/>
    </row>
    <row r="4" spans="1:31" ht="15" x14ac:dyDescent="0.2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6" t="s">
        <v>35</v>
      </c>
      <c r="AD4" s="56"/>
      <c r="AE4" s="56"/>
    </row>
    <row r="5" spans="1:31" ht="15" x14ac:dyDescent="0.2">
      <c r="A5" s="60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6" t="s">
        <v>33</v>
      </c>
      <c r="AD5" s="56"/>
      <c r="AE5" s="56"/>
    </row>
    <row r="6" spans="1:31" ht="15" x14ac:dyDescent="0.2">
      <c r="A6" s="61" t="s">
        <v>31</v>
      </c>
      <c r="B6" s="61"/>
      <c r="C6" s="61"/>
      <c r="D6" s="63">
        <v>44385</v>
      </c>
      <c r="E6" s="63"/>
      <c r="F6" s="63"/>
      <c r="G6" s="63"/>
      <c r="H6" s="63"/>
      <c r="I6" s="63"/>
      <c r="J6" s="63"/>
      <c r="K6" s="63"/>
      <c r="L6" s="6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ht="15" x14ac:dyDescent="0.2">
      <c r="A7" s="62" t="s">
        <v>32</v>
      </c>
      <c r="B7" s="62"/>
      <c r="C7" s="62"/>
      <c r="D7" s="64">
        <v>44469</v>
      </c>
      <c r="E7" s="64"/>
      <c r="F7" s="64"/>
      <c r="G7" s="64"/>
      <c r="H7" s="64"/>
      <c r="I7" s="64"/>
      <c r="J7" s="64"/>
      <c r="K7" s="64"/>
      <c r="L7" s="6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ht="15" x14ac:dyDescent="0.2">
      <c r="A8" s="6"/>
      <c r="B8" s="59" t="s">
        <v>10</v>
      </c>
      <c r="C8" s="59"/>
      <c r="D8" s="59"/>
      <c r="E8" s="59"/>
      <c r="F8" s="59"/>
      <c r="G8" s="59" t="s">
        <v>11</v>
      </c>
      <c r="H8" s="59"/>
      <c r="I8" s="59"/>
      <c r="J8" s="59"/>
      <c r="K8" s="59"/>
      <c r="L8" s="59" t="s">
        <v>26</v>
      </c>
      <c r="M8" s="59"/>
      <c r="N8" s="59"/>
      <c r="O8" s="59" t="s">
        <v>24</v>
      </c>
      <c r="P8" s="59"/>
      <c r="Q8" s="59"/>
      <c r="R8" s="59"/>
      <c r="S8" s="59"/>
      <c r="T8" s="59"/>
      <c r="U8" s="59"/>
      <c r="V8" s="59" t="s">
        <v>18</v>
      </c>
      <c r="W8" s="59"/>
      <c r="X8" s="59"/>
      <c r="Y8" s="59"/>
      <c r="Z8" s="59"/>
      <c r="AA8" s="59"/>
      <c r="AB8" s="54" t="s">
        <v>19</v>
      </c>
      <c r="AC8" s="54" t="s">
        <v>27</v>
      </c>
      <c r="AD8" s="54" t="s">
        <v>25</v>
      </c>
      <c r="AE8" s="54"/>
    </row>
    <row r="9" spans="1:31" ht="45" x14ac:dyDescent="0.2">
      <c r="A9" s="16" t="s">
        <v>30</v>
      </c>
      <c r="B9" s="17" t="s">
        <v>1</v>
      </c>
      <c r="C9" s="16" t="s">
        <v>6</v>
      </c>
      <c r="D9" s="16" t="s">
        <v>2</v>
      </c>
      <c r="E9" s="16" t="s">
        <v>7</v>
      </c>
      <c r="F9" s="17" t="s">
        <v>20</v>
      </c>
      <c r="G9" s="17" t="s">
        <v>15</v>
      </c>
      <c r="H9" s="17" t="s">
        <v>3</v>
      </c>
      <c r="I9" s="17" t="s">
        <v>16</v>
      </c>
      <c r="J9" s="17" t="s">
        <v>22</v>
      </c>
      <c r="K9" s="17" t="s">
        <v>23</v>
      </c>
      <c r="L9" s="17" t="s">
        <v>4</v>
      </c>
      <c r="M9" s="17" t="s">
        <v>5</v>
      </c>
      <c r="N9" s="17" t="s">
        <v>0</v>
      </c>
      <c r="O9" s="16" t="s">
        <v>9</v>
      </c>
      <c r="P9" s="17" t="s">
        <v>37</v>
      </c>
      <c r="Q9" s="17" t="s">
        <v>8</v>
      </c>
      <c r="R9" s="17" t="s">
        <v>28</v>
      </c>
      <c r="S9" s="17" t="s">
        <v>36</v>
      </c>
      <c r="T9" s="17" t="s">
        <v>12</v>
      </c>
      <c r="U9" s="17" t="s">
        <v>21</v>
      </c>
      <c r="V9" s="17" t="s">
        <v>37</v>
      </c>
      <c r="W9" s="17" t="s">
        <v>8</v>
      </c>
      <c r="X9" s="17" t="s">
        <v>28</v>
      </c>
      <c r="Y9" s="17" t="s">
        <v>36</v>
      </c>
      <c r="Z9" s="17" t="s">
        <v>12</v>
      </c>
      <c r="AA9" s="17" t="s">
        <v>29</v>
      </c>
      <c r="AB9" s="54"/>
      <c r="AC9" s="54"/>
      <c r="AD9" s="17" t="s">
        <v>13</v>
      </c>
      <c r="AE9" s="17" t="s">
        <v>14</v>
      </c>
    </row>
    <row r="10" spans="1:31" ht="76.900000000000006" customHeight="1" x14ac:dyDescent="0.2">
      <c r="A10" s="38">
        <v>85</v>
      </c>
      <c r="B10" s="23" t="s">
        <v>40</v>
      </c>
      <c r="C10" s="23" t="s">
        <v>41</v>
      </c>
      <c r="D10" s="23" t="s">
        <v>42</v>
      </c>
      <c r="E10" s="20" t="s">
        <v>43</v>
      </c>
      <c r="F10" s="24" t="s">
        <v>44</v>
      </c>
      <c r="G10" s="25">
        <v>20200680010070</v>
      </c>
      <c r="H10" s="26" t="s">
        <v>45</v>
      </c>
      <c r="I10" s="27" t="s">
        <v>46</v>
      </c>
      <c r="J10" s="42" t="s">
        <v>47</v>
      </c>
      <c r="K10" s="42">
        <v>44561</v>
      </c>
      <c r="L10" s="33">
        <v>6</v>
      </c>
      <c r="M10" s="37">
        <v>6</v>
      </c>
      <c r="N10" s="43">
        <f t="shared" ref="N10:N12" si="0">IFERROR(IF(M10/L10&gt;100%,100%,M10/L10),"-")</f>
        <v>1</v>
      </c>
      <c r="O10" s="28" t="s">
        <v>48</v>
      </c>
      <c r="P10" s="21">
        <v>13000000</v>
      </c>
      <c r="Q10" s="22">
        <v>240000000</v>
      </c>
      <c r="R10" s="22"/>
      <c r="S10" s="22"/>
      <c r="T10" s="22"/>
      <c r="U10" s="49">
        <f t="shared" ref="U10:U12" si="1">SUM(P10:T10)</f>
        <v>253000000</v>
      </c>
      <c r="V10" s="51"/>
      <c r="W10" s="79">
        <v>226000000</v>
      </c>
      <c r="X10" s="79"/>
      <c r="Y10" s="79"/>
      <c r="Z10" s="88"/>
      <c r="AA10" s="50">
        <f t="shared" ref="AA10:AA12" si="2">SUM(V10:Z10)</f>
        <v>226000000</v>
      </c>
      <c r="AB10" s="34">
        <f t="shared" ref="AB10:AB12" si="3">IFERROR(AA10/U10,"-")</f>
        <v>0.89328063241106714</v>
      </c>
      <c r="AC10" s="82"/>
      <c r="AD10" s="89" t="s">
        <v>49</v>
      </c>
      <c r="AE10" s="89" t="s">
        <v>50</v>
      </c>
    </row>
    <row r="11" spans="1:31" ht="75" x14ac:dyDescent="0.2">
      <c r="A11" s="38">
        <v>86</v>
      </c>
      <c r="B11" s="23" t="s">
        <v>40</v>
      </c>
      <c r="C11" s="23" t="s">
        <v>41</v>
      </c>
      <c r="D11" s="23" t="s">
        <v>42</v>
      </c>
      <c r="E11" s="20" t="s">
        <v>51</v>
      </c>
      <c r="F11" s="24" t="s">
        <v>52</v>
      </c>
      <c r="G11" s="25">
        <v>20200680010070</v>
      </c>
      <c r="H11" s="26" t="s">
        <v>45</v>
      </c>
      <c r="I11" s="27" t="s">
        <v>51</v>
      </c>
      <c r="J11" s="42" t="s">
        <v>53</v>
      </c>
      <c r="K11" s="42">
        <v>44561</v>
      </c>
      <c r="L11" s="33">
        <v>1200</v>
      </c>
      <c r="M11" s="37">
        <v>1291</v>
      </c>
      <c r="N11" s="43">
        <v>1</v>
      </c>
      <c r="O11" s="28" t="s">
        <v>54</v>
      </c>
      <c r="P11" s="21">
        <v>40000000</v>
      </c>
      <c r="Q11" s="22">
        <v>110000000</v>
      </c>
      <c r="R11" s="22"/>
      <c r="S11" s="22"/>
      <c r="T11" s="22"/>
      <c r="U11" s="49">
        <f t="shared" si="1"/>
        <v>150000000</v>
      </c>
      <c r="V11" s="51">
        <v>37717900</v>
      </c>
      <c r="W11" s="80">
        <v>84908750</v>
      </c>
      <c r="X11" s="88"/>
      <c r="Y11" s="88"/>
      <c r="Z11" s="88"/>
      <c r="AA11" s="50">
        <f t="shared" si="2"/>
        <v>122626650</v>
      </c>
      <c r="AB11" s="34">
        <f t="shared" si="3"/>
        <v>0.81751099999999999</v>
      </c>
      <c r="AC11" s="82"/>
      <c r="AD11" s="89" t="s">
        <v>49</v>
      </c>
      <c r="AE11" s="89" t="s">
        <v>50</v>
      </c>
    </row>
    <row r="12" spans="1:31" ht="75" x14ac:dyDescent="0.2">
      <c r="A12" s="38">
        <v>87</v>
      </c>
      <c r="B12" s="23" t="s">
        <v>40</v>
      </c>
      <c r="C12" s="23" t="s">
        <v>41</v>
      </c>
      <c r="D12" s="23" t="s">
        <v>42</v>
      </c>
      <c r="E12" s="20" t="s">
        <v>55</v>
      </c>
      <c r="F12" s="24" t="s">
        <v>56</v>
      </c>
      <c r="G12" s="25">
        <v>20200680010070</v>
      </c>
      <c r="H12" s="26" t="s">
        <v>45</v>
      </c>
      <c r="I12" s="27" t="s">
        <v>57</v>
      </c>
      <c r="J12" s="42" t="s">
        <v>58</v>
      </c>
      <c r="K12" s="42">
        <v>44561</v>
      </c>
      <c r="L12" s="33">
        <v>1</v>
      </c>
      <c r="M12" s="37">
        <v>1</v>
      </c>
      <c r="N12" s="43">
        <f t="shared" si="0"/>
        <v>1</v>
      </c>
      <c r="O12" s="28" t="s">
        <v>59</v>
      </c>
      <c r="P12" s="21">
        <v>96000000</v>
      </c>
      <c r="Q12" s="22">
        <v>248000000</v>
      </c>
      <c r="R12" s="22"/>
      <c r="S12" s="22"/>
      <c r="T12" s="22"/>
      <c r="U12" s="49">
        <f t="shared" si="1"/>
        <v>344000000</v>
      </c>
      <c r="V12" s="51">
        <v>104750000</v>
      </c>
      <c r="W12" s="80"/>
      <c r="X12" s="88"/>
      <c r="Y12" s="88"/>
      <c r="Z12" s="88"/>
      <c r="AA12" s="50">
        <f t="shared" si="2"/>
        <v>104750000</v>
      </c>
      <c r="AB12" s="34">
        <f t="shared" si="3"/>
        <v>0.30450581395348836</v>
      </c>
      <c r="AC12" s="82"/>
      <c r="AD12" s="89" t="s">
        <v>49</v>
      </c>
      <c r="AE12" s="89" t="s">
        <v>50</v>
      </c>
    </row>
    <row r="13" spans="1:31" ht="180" customHeight="1" x14ac:dyDescent="0.2">
      <c r="A13" s="38">
        <v>124</v>
      </c>
      <c r="B13" s="23" t="s">
        <v>40</v>
      </c>
      <c r="C13" s="23" t="s">
        <v>60</v>
      </c>
      <c r="D13" s="23" t="s">
        <v>61</v>
      </c>
      <c r="E13" s="65" t="s">
        <v>62</v>
      </c>
      <c r="F13" s="24" t="s">
        <v>63</v>
      </c>
      <c r="G13" s="66">
        <v>20200680010082</v>
      </c>
      <c r="H13" s="67" t="s">
        <v>64</v>
      </c>
      <c r="I13" s="27" t="s">
        <v>65</v>
      </c>
      <c r="J13" s="42">
        <v>44248</v>
      </c>
      <c r="K13" s="42">
        <v>44561</v>
      </c>
      <c r="L13" s="33">
        <v>60</v>
      </c>
      <c r="M13" s="37">
        <v>93</v>
      </c>
      <c r="N13" s="44">
        <f t="shared" ref="N13:N17" si="4">IFERROR(IF(M13/L13&gt;100%,100%,M13/L13),"-")</f>
        <v>1</v>
      </c>
      <c r="O13" s="28" t="s">
        <v>93</v>
      </c>
      <c r="P13" s="21">
        <v>6333334</v>
      </c>
      <c r="Q13" s="22">
        <f>500558333+248327901</f>
        <v>748886234</v>
      </c>
      <c r="R13" s="22"/>
      <c r="S13" s="22"/>
      <c r="T13" s="22"/>
      <c r="U13" s="49">
        <f t="shared" ref="U13:U20" si="5">SUM(P13:T13)</f>
        <v>755219568</v>
      </c>
      <c r="V13" s="51"/>
      <c r="W13" s="81">
        <v>443950039</v>
      </c>
      <c r="X13" s="88"/>
      <c r="Y13" s="88"/>
      <c r="Z13" s="88"/>
      <c r="AA13" s="85">
        <v>443950039</v>
      </c>
      <c r="AB13" s="34">
        <f t="shared" ref="AB13:AB17" si="6">IFERROR(AA13/U13,"-")</f>
        <v>0.5878423412355227</v>
      </c>
      <c r="AC13" s="82"/>
      <c r="AD13" s="89" t="s">
        <v>49</v>
      </c>
      <c r="AE13" s="89" t="s">
        <v>50</v>
      </c>
    </row>
    <row r="14" spans="1:31" ht="85.5" x14ac:dyDescent="0.2">
      <c r="A14" s="38">
        <v>125</v>
      </c>
      <c r="B14" s="23" t="s">
        <v>40</v>
      </c>
      <c r="C14" s="23" t="s">
        <v>60</v>
      </c>
      <c r="D14" s="23" t="s">
        <v>61</v>
      </c>
      <c r="E14" s="65" t="s">
        <v>66</v>
      </c>
      <c r="F14" s="24" t="s">
        <v>67</v>
      </c>
      <c r="G14" s="68"/>
      <c r="H14" s="69"/>
      <c r="I14" s="27" t="s">
        <v>66</v>
      </c>
      <c r="J14" s="42">
        <v>44256</v>
      </c>
      <c r="K14" s="42">
        <v>44545</v>
      </c>
      <c r="L14" s="33">
        <v>104</v>
      </c>
      <c r="M14" s="37">
        <v>112</v>
      </c>
      <c r="N14" s="44">
        <f t="shared" si="4"/>
        <v>1</v>
      </c>
      <c r="O14" s="28" t="s">
        <v>94</v>
      </c>
      <c r="P14" s="21">
        <v>433666666</v>
      </c>
      <c r="Q14" s="22">
        <v>159441667</v>
      </c>
      <c r="R14" s="22"/>
      <c r="S14" s="22"/>
      <c r="T14" s="22">
        <v>145079034</v>
      </c>
      <c r="U14" s="49">
        <f t="shared" si="5"/>
        <v>738187367</v>
      </c>
      <c r="V14" s="51">
        <v>414223331</v>
      </c>
      <c r="W14" s="81">
        <v>153643920</v>
      </c>
      <c r="X14" s="81"/>
      <c r="Y14" s="81"/>
      <c r="Z14" s="81">
        <v>128992500</v>
      </c>
      <c r="AA14" s="86">
        <f>SUM(V14:Z14)</f>
        <v>696859751</v>
      </c>
      <c r="AB14" s="34">
        <f t="shared" si="6"/>
        <v>0.9440147341345656</v>
      </c>
      <c r="AC14" s="82"/>
      <c r="AD14" s="89" t="s">
        <v>49</v>
      </c>
      <c r="AE14" s="89" t="s">
        <v>50</v>
      </c>
    </row>
    <row r="15" spans="1:31" ht="180" customHeight="1" x14ac:dyDescent="0.2">
      <c r="A15" s="38">
        <v>126</v>
      </c>
      <c r="B15" s="70" t="s">
        <v>40</v>
      </c>
      <c r="C15" s="70" t="s">
        <v>60</v>
      </c>
      <c r="D15" s="70" t="s">
        <v>61</v>
      </c>
      <c r="E15" s="71" t="s">
        <v>68</v>
      </c>
      <c r="F15" s="72" t="s">
        <v>69</v>
      </c>
      <c r="G15" s="66">
        <v>20200680010104</v>
      </c>
      <c r="H15" s="67" t="s">
        <v>70</v>
      </c>
      <c r="I15" s="73" t="str">
        <f>E15</f>
        <v>Desarrollar 144 eventos recreativos y deportivos para las comunidades bumanguesas, incluidas las vacaciones creativas para infancia.</v>
      </c>
      <c r="J15" s="73">
        <v>44256</v>
      </c>
      <c r="K15" s="73">
        <v>44545</v>
      </c>
      <c r="L15" s="74">
        <v>30</v>
      </c>
      <c r="M15" s="76">
        <v>33</v>
      </c>
      <c r="N15" s="45">
        <f t="shared" si="4"/>
        <v>1</v>
      </c>
      <c r="O15" s="28" t="s">
        <v>95</v>
      </c>
      <c r="P15" s="21">
        <v>23000000</v>
      </c>
      <c r="Q15" s="22">
        <v>281852354</v>
      </c>
      <c r="R15" s="22"/>
      <c r="S15" s="22"/>
      <c r="T15" s="22"/>
      <c r="U15" s="49">
        <f t="shared" si="5"/>
        <v>304852354</v>
      </c>
      <c r="V15" s="51">
        <v>21636826</v>
      </c>
      <c r="W15" s="81">
        <v>157553252</v>
      </c>
      <c r="X15" s="88"/>
      <c r="Y15" s="88"/>
      <c r="Z15" s="88"/>
      <c r="AA15" s="87">
        <f t="shared" ref="AA15:AA16" si="7">SUM(V15:Z15)</f>
        <v>179190078</v>
      </c>
      <c r="AB15" s="83">
        <f t="shared" si="6"/>
        <v>0.5877929943752378</v>
      </c>
      <c r="AC15" s="84"/>
      <c r="AD15" s="72" t="s">
        <v>49</v>
      </c>
      <c r="AE15" s="72" t="s">
        <v>50</v>
      </c>
    </row>
    <row r="16" spans="1:31" ht="75" x14ac:dyDescent="0.2">
      <c r="A16" s="38">
        <v>127</v>
      </c>
      <c r="B16" s="23" t="s">
        <v>40</v>
      </c>
      <c r="C16" s="23" t="s">
        <v>60</v>
      </c>
      <c r="D16" s="23" t="s">
        <v>61</v>
      </c>
      <c r="E16" s="65" t="s">
        <v>71</v>
      </c>
      <c r="F16" s="24" t="s">
        <v>72</v>
      </c>
      <c r="G16" s="68"/>
      <c r="H16" s="69"/>
      <c r="I16" s="27" t="str">
        <f>E16</f>
        <v>Desarrollar 16 eventos deportivos y recreativos dirigido a población vulnerable: discapacidad, víctimas del conflicto interno armado y población carcelaria hombres y mujeres.</v>
      </c>
      <c r="J16" s="42">
        <v>44287</v>
      </c>
      <c r="K16" s="42">
        <v>44545</v>
      </c>
      <c r="L16" s="33">
        <v>3</v>
      </c>
      <c r="M16" s="37">
        <v>3</v>
      </c>
      <c r="N16" s="46">
        <f t="shared" si="4"/>
        <v>1</v>
      </c>
      <c r="O16" s="28" t="s">
        <v>39</v>
      </c>
      <c r="P16" s="21">
        <v>60000000</v>
      </c>
      <c r="Q16" s="22"/>
      <c r="R16" s="22"/>
      <c r="S16" s="22"/>
      <c r="T16" s="22"/>
      <c r="U16" s="49">
        <f t="shared" si="5"/>
        <v>60000000</v>
      </c>
      <c r="V16" s="51"/>
      <c r="W16" s="88"/>
      <c r="X16" s="88"/>
      <c r="Y16" s="88"/>
      <c r="Z16" s="88"/>
      <c r="AA16" s="49">
        <f t="shared" si="7"/>
        <v>0</v>
      </c>
      <c r="AB16" s="34">
        <f t="shared" si="6"/>
        <v>0</v>
      </c>
      <c r="AC16" s="82"/>
      <c r="AD16" s="89" t="s">
        <v>49</v>
      </c>
      <c r="AE16" s="89" t="s">
        <v>50</v>
      </c>
    </row>
    <row r="17" spans="1:31" ht="105" x14ac:dyDescent="0.2">
      <c r="A17" s="38">
        <v>128</v>
      </c>
      <c r="B17" s="23" t="s">
        <v>40</v>
      </c>
      <c r="C17" s="23" t="s">
        <v>60</v>
      </c>
      <c r="D17" s="23" t="s">
        <v>73</v>
      </c>
      <c r="E17" s="65" t="s">
        <v>74</v>
      </c>
      <c r="F17" s="24" t="s">
        <v>75</v>
      </c>
      <c r="G17" s="75">
        <v>20200680010066</v>
      </c>
      <c r="H17" s="20" t="s">
        <v>76</v>
      </c>
      <c r="I17" s="27" t="str">
        <f>E17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7" s="42">
        <v>44236</v>
      </c>
      <c r="K17" s="42">
        <v>44561</v>
      </c>
      <c r="L17" s="33">
        <v>10000</v>
      </c>
      <c r="M17" s="77">
        <v>16213</v>
      </c>
      <c r="N17" s="47">
        <f t="shared" si="4"/>
        <v>1</v>
      </c>
      <c r="O17" s="28" t="s">
        <v>77</v>
      </c>
      <c r="P17" s="21">
        <v>382000000</v>
      </c>
      <c r="Q17" s="22">
        <v>1585000000</v>
      </c>
      <c r="R17" s="22"/>
      <c r="S17" s="22"/>
      <c r="T17" s="22">
        <v>290935000</v>
      </c>
      <c r="U17" s="49">
        <f t="shared" si="5"/>
        <v>2257935000</v>
      </c>
      <c r="V17" s="51">
        <v>240083579</v>
      </c>
      <c r="W17" s="51">
        <v>1478852183.96</v>
      </c>
      <c r="X17" s="88"/>
      <c r="Y17" s="88"/>
      <c r="Z17" s="88"/>
      <c r="AA17" s="50">
        <f t="shared" ref="AA17" si="8">SUM(V17:Z17)</f>
        <v>1718935762.96</v>
      </c>
      <c r="AB17" s="34">
        <f t="shared" si="6"/>
        <v>0.76128664596633655</v>
      </c>
      <c r="AC17" s="82"/>
      <c r="AD17" s="89" t="s">
        <v>49</v>
      </c>
      <c r="AE17" s="89" t="s">
        <v>50</v>
      </c>
    </row>
    <row r="18" spans="1:31" ht="60" x14ac:dyDescent="0.2">
      <c r="A18" s="38">
        <v>129</v>
      </c>
      <c r="B18" s="23" t="s">
        <v>40</v>
      </c>
      <c r="C18" s="23" t="s">
        <v>60</v>
      </c>
      <c r="D18" s="23" t="s">
        <v>73</v>
      </c>
      <c r="E18" s="20" t="s">
        <v>78</v>
      </c>
      <c r="F18" s="24" t="s">
        <v>79</v>
      </c>
      <c r="G18" s="25">
        <v>20200680010118</v>
      </c>
      <c r="H18" s="26" t="s">
        <v>80</v>
      </c>
      <c r="I18" s="27" t="s">
        <v>81</v>
      </c>
      <c r="J18" s="32"/>
      <c r="K18" s="32"/>
      <c r="L18" s="33">
        <v>200</v>
      </c>
      <c r="M18" s="37">
        <v>0</v>
      </c>
      <c r="N18" s="35">
        <f>IFERROR(IF(M18/L18&gt;100%,100%,M18/L18),"-")</f>
        <v>0</v>
      </c>
      <c r="O18" s="28" t="s">
        <v>39</v>
      </c>
      <c r="P18" s="21">
        <v>16000000</v>
      </c>
      <c r="Q18" s="22">
        <v>12000000</v>
      </c>
      <c r="R18" s="22"/>
      <c r="S18" s="22"/>
      <c r="T18" s="90"/>
      <c r="U18" s="49">
        <f t="shared" si="5"/>
        <v>28000000</v>
      </c>
      <c r="V18" s="51"/>
      <c r="W18" s="88"/>
      <c r="X18" s="88"/>
      <c r="Y18" s="88"/>
      <c r="Z18" s="90"/>
      <c r="AA18" s="49">
        <f t="shared" ref="AA18" si="9">SUM(V18:Z18)</f>
        <v>0</v>
      </c>
      <c r="AB18" s="34">
        <f>IFERROR(AA18/U18,"-")</f>
        <v>0</v>
      </c>
      <c r="AC18" s="91"/>
      <c r="AD18" s="89" t="s">
        <v>49</v>
      </c>
      <c r="AE18" s="89" t="s">
        <v>50</v>
      </c>
    </row>
    <row r="19" spans="1:31" ht="60" x14ac:dyDescent="0.2">
      <c r="A19" s="38">
        <v>130</v>
      </c>
      <c r="B19" s="23" t="s">
        <v>40</v>
      </c>
      <c r="C19" s="23" t="s">
        <v>60</v>
      </c>
      <c r="D19" s="23" t="s">
        <v>73</v>
      </c>
      <c r="E19" s="20" t="s">
        <v>82</v>
      </c>
      <c r="F19" s="24" t="s">
        <v>83</v>
      </c>
      <c r="G19" s="25">
        <v>20200680010118</v>
      </c>
      <c r="H19" s="26" t="s">
        <v>80</v>
      </c>
      <c r="I19" s="23" t="s">
        <v>84</v>
      </c>
      <c r="J19" s="32">
        <v>44281</v>
      </c>
      <c r="K19" s="32">
        <v>44561</v>
      </c>
      <c r="L19" s="33">
        <v>20</v>
      </c>
      <c r="M19" s="37">
        <v>6</v>
      </c>
      <c r="N19" s="39">
        <f>IFERROR(IF(M19/L19&gt;100%,100%,M19/L19),"-")</f>
        <v>0.3</v>
      </c>
      <c r="O19" s="28" t="s">
        <v>85</v>
      </c>
      <c r="P19" s="78">
        <f>90000000+222500000</f>
        <v>312500000</v>
      </c>
      <c r="Q19" s="78">
        <v>38597613</v>
      </c>
      <c r="R19" s="78"/>
      <c r="S19" s="92"/>
      <c r="T19" s="92"/>
      <c r="U19" s="48">
        <f t="shared" si="5"/>
        <v>351097613</v>
      </c>
      <c r="V19" s="51">
        <v>94115000</v>
      </c>
      <c r="W19" s="51"/>
      <c r="X19" s="51"/>
      <c r="Y19" s="51"/>
      <c r="Z19" s="51"/>
      <c r="AA19" s="49">
        <f t="shared" ref="AA19" si="10">SUM(V19:Z19)</f>
        <v>94115000</v>
      </c>
      <c r="AB19" s="34">
        <f>IFERROR(AA19/U19,"-")</f>
        <v>0.26805935590339658</v>
      </c>
      <c r="AC19" s="91"/>
      <c r="AD19" s="89" t="s">
        <v>49</v>
      </c>
      <c r="AE19" s="89" t="s">
        <v>50</v>
      </c>
    </row>
    <row r="20" spans="1:31" ht="114" x14ac:dyDescent="0.2">
      <c r="A20" s="38">
        <v>131</v>
      </c>
      <c r="B20" s="23" t="s">
        <v>40</v>
      </c>
      <c r="C20" s="23" t="s">
        <v>60</v>
      </c>
      <c r="D20" s="23" t="s">
        <v>86</v>
      </c>
      <c r="E20" s="20" t="s">
        <v>87</v>
      </c>
      <c r="F20" s="24" t="s">
        <v>88</v>
      </c>
      <c r="G20" s="36">
        <v>20200680010057</v>
      </c>
      <c r="H20" s="20" t="s">
        <v>89</v>
      </c>
      <c r="I20" s="23" t="s">
        <v>90</v>
      </c>
      <c r="J20" s="32">
        <v>44211</v>
      </c>
      <c r="K20" s="32">
        <v>44561</v>
      </c>
      <c r="L20" s="33">
        <v>25</v>
      </c>
      <c r="M20" s="40">
        <v>22</v>
      </c>
      <c r="N20" s="41">
        <f>IFERROR(IF(M20/L20&gt;100%,100%,M20/L20),"-")</f>
        <v>0.88</v>
      </c>
      <c r="O20" s="28" t="s">
        <v>91</v>
      </c>
      <c r="P20" s="78">
        <v>1140065360.27</v>
      </c>
      <c r="Q20" s="78">
        <v>1732963479.1600001</v>
      </c>
      <c r="R20" s="78"/>
      <c r="S20" s="78">
        <v>119489000</v>
      </c>
      <c r="T20" s="78">
        <v>61526106.030000001</v>
      </c>
      <c r="U20" s="48">
        <f t="shared" si="5"/>
        <v>3054043945.4600005</v>
      </c>
      <c r="V20" s="51">
        <v>615327943</v>
      </c>
      <c r="W20" s="51">
        <v>1346414347</v>
      </c>
      <c r="X20" s="51"/>
      <c r="Y20" s="51"/>
      <c r="Z20" s="51"/>
      <c r="AA20" s="49">
        <f t="shared" ref="AA20" si="11">SUM(V20:Z20)</f>
        <v>1961742290</v>
      </c>
      <c r="AB20" s="34">
        <f>IFERROR(AA20/U20,"-")</f>
        <v>0.6423425219261284</v>
      </c>
      <c r="AC20" s="91"/>
      <c r="AD20" s="89" t="s">
        <v>49</v>
      </c>
      <c r="AE20" s="89" t="s">
        <v>50</v>
      </c>
    </row>
    <row r="21" spans="1:31" ht="15" x14ac:dyDescent="0.2">
      <c r="A21" s="10">
        <f>SUM(--(FREQUENCY(A10:A20,A10:A20)&gt;0))</f>
        <v>11</v>
      </c>
      <c r="B21" s="12"/>
      <c r="C21" s="13"/>
      <c r="D21" s="13"/>
      <c r="E21" s="13"/>
      <c r="F21" s="13"/>
      <c r="G21" s="13"/>
      <c r="H21" s="13"/>
      <c r="I21" s="13"/>
      <c r="J21" s="13"/>
      <c r="K21" s="14"/>
      <c r="L21" s="15"/>
      <c r="M21" s="11" t="s">
        <v>17</v>
      </c>
      <c r="N21" s="7">
        <f>IFERROR(AVERAGE(N10:N20),"-")</f>
        <v>0.8345454545454547</v>
      </c>
      <c r="O21" s="8"/>
      <c r="P21" s="52">
        <f t="shared" ref="P21:AA21" si="12">SUM(P10:P20)</f>
        <v>2522565360.27</v>
      </c>
      <c r="Q21" s="52">
        <f t="shared" si="12"/>
        <v>5156741347.1599998</v>
      </c>
      <c r="R21" s="52">
        <f t="shared" si="12"/>
        <v>0</v>
      </c>
      <c r="S21" s="52">
        <f t="shared" si="12"/>
        <v>119489000</v>
      </c>
      <c r="T21" s="52">
        <f t="shared" si="12"/>
        <v>497540140.02999997</v>
      </c>
      <c r="U21" s="53">
        <f t="shared" si="12"/>
        <v>8296335847.460001</v>
      </c>
      <c r="V21" s="52">
        <f t="shared" si="12"/>
        <v>1527854579</v>
      </c>
      <c r="W21" s="52">
        <f t="shared" si="12"/>
        <v>3891322491.96</v>
      </c>
      <c r="X21" s="52">
        <f t="shared" si="12"/>
        <v>0</v>
      </c>
      <c r="Y21" s="52">
        <f t="shared" si="12"/>
        <v>0</v>
      </c>
      <c r="Z21" s="52">
        <f t="shared" si="12"/>
        <v>128992500</v>
      </c>
      <c r="AA21" s="53">
        <f t="shared" si="12"/>
        <v>5548169570.96</v>
      </c>
      <c r="AB21" s="19">
        <f>IFERROR(AA21/U21,"-")</f>
        <v>0.66874939406637246</v>
      </c>
      <c r="AC21" s="9">
        <f>SUM(AC10:AC20)</f>
        <v>0</v>
      </c>
      <c r="AD21" s="8"/>
      <c r="AE21" s="8"/>
    </row>
    <row r="25" spans="1:31" x14ac:dyDescent="0.2">
      <c r="Q25" s="29"/>
    </row>
    <row r="27" spans="1:31" x14ac:dyDescent="0.2">
      <c r="Q27" s="18"/>
      <c r="U27" s="29"/>
    </row>
    <row r="29" spans="1:31" x14ac:dyDescent="0.2">
      <c r="U29" s="30"/>
    </row>
    <row r="30" spans="1:31" x14ac:dyDescent="0.2">
      <c r="R30" s="18"/>
    </row>
    <row r="32" spans="1:31" x14ac:dyDescent="0.2">
      <c r="U32" s="30"/>
    </row>
    <row r="34" spans="21:21" x14ac:dyDescent="0.2">
      <c r="U34" s="31"/>
    </row>
  </sheetData>
  <autoFilter ref="A9:AA21" xr:uid="{00000000-0009-0000-0000-000000000000}"/>
  <mergeCells count="22">
    <mergeCell ref="A2:A5"/>
    <mergeCell ref="A6:C6"/>
    <mergeCell ref="A7:C7"/>
    <mergeCell ref="D6:L6"/>
    <mergeCell ref="D7:L7"/>
    <mergeCell ref="G13:G14"/>
    <mergeCell ref="H13:H14"/>
    <mergeCell ref="G15:G16"/>
    <mergeCell ref="H15:H16"/>
    <mergeCell ref="V8:AA8"/>
    <mergeCell ref="AB8:AB9"/>
    <mergeCell ref="AC2:AE2"/>
    <mergeCell ref="AC3:AE3"/>
    <mergeCell ref="AC4:AE4"/>
    <mergeCell ref="AC5:AE5"/>
    <mergeCell ref="AC8:AC9"/>
    <mergeCell ref="AD8:AE8"/>
    <mergeCell ref="B2:AB5"/>
    <mergeCell ref="B8:F8"/>
    <mergeCell ref="G8:K8"/>
    <mergeCell ref="L8:N8"/>
    <mergeCell ref="O8:U8"/>
  </mergeCells>
  <conditionalFormatting sqref="N18">
    <cfRule type="cellIs" dxfId="17" priority="37" operator="between">
      <formula>0.67</formula>
      <formula>1</formula>
    </cfRule>
    <cfRule type="cellIs" dxfId="16" priority="38" operator="between">
      <formula>0.34</formula>
      <formula>0.66</formula>
    </cfRule>
    <cfRule type="cellIs" dxfId="15" priority="39" operator="between">
      <formula>0</formula>
      <formula>0.33</formula>
    </cfRule>
  </conditionalFormatting>
  <conditionalFormatting sqref="N13:N16">
    <cfRule type="cellIs" dxfId="14" priority="13" operator="between">
      <formula>0.67</formula>
      <formula>1</formula>
    </cfRule>
    <cfRule type="cellIs" dxfId="13" priority="14" operator="between">
      <formula>0.34</formula>
      <formula>0.66</formula>
    </cfRule>
    <cfRule type="cellIs" dxfId="12" priority="15" operator="between">
      <formula>0</formula>
      <formula>0.33</formula>
    </cfRule>
  </conditionalFormatting>
  <conditionalFormatting sqref="N10:N12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17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20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Johana Rojas</cp:lastModifiedBy>
  <cp:lastPrinted>2021-02-09T14:28:18Z</cp:lastPrinted>
  <dcterms:created xsi:type="dcterms:W3CDTF">2008-07-08T21:30:46Z</dcterms:created>
  <dcterms:modified xsi:type="dcterms:W3CDTF">2021-10-08T14:55:10Z</dcterms:modified>
</cp:coreProperties>
</file>