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600" windowHeight="10620" activeTab="0"/>
  </bookViews>
  <sheets>
    <sheet name="Pac_Condensado" sheetId="1" r:id="rId1"/>
  </sheets>
  <definedNames>
    <definedName name="_xlnm.Print_Area" localSheetId="0">'Pac_Condensado'!$A$1:$BB$194</definedName>
    <definedName name="_xlnm.Print_Titles" localSheetId="0">'Pac_Condensado'!$1:$3</definedName>
  </definedNames>
  <calcPr fullCalcOnLoad="1"/>
</workbook>
</file>

<file path=xl/sharedStrings.xml><?xml version="1.0" encoding="utf-8"?>
<sst xmlns="http://schemas.openxmlformats.org/spreadsheetml/2006/main" count="718" uniqueCount="455">
  <si>
    <t>2.1.</t>
  </si>
  <si>
    <t>1.</t>
  </si>
  <si>
    <t>INGRESOS</t>
  </si>
  <si>
    <t>INGRESOS CORRIENTES</t>
  </si>
  <si>
    <t>Arrendamientos o convenios de uso de Escenarios Deportivos, Recreativos y Otros</t>
  </si>
  <si>
    <t>1.2.</t>
  </si>
  <si>
    <t>RECURSOS DE CAPITAL</t>
  </si>
  <si>
    <t>RENDIMIENTOS FINANCIEROS</t>
  </si>
  <si>
    <t xml:space="preserve"> </t>
  </si>
  <si>
    <t>INVERSIÓN</t>
  </si>
  <si>
    <t>2 </t>
  </si>
  <si>
    <t>PRESUPUESTO DE GASTOS </t>
  </si>
  <si>
    <t>2.1 </t>
  </si>
  <si>
    <t>GASTOS DE FUNCIONAMIENTO </t>
  </si>
  <si>
    <t>2.1.1 </t>
  </si>
  <si>
    <t>GASTOS DE PERSONAL </t>
  </si>
  <si>
    <t>1.1</t>
  </si>
  <si>
    <t>1.1.02</t>
  </si>
  <si>
    <t>INGRESOS NO TRIBUTARIOS</t>
  </si>
  <si>
    <t>1.1.02.06</t>
  </si>
  <si>
    <t>TRANSFERENCIAS CORRIENTES</t>
  </si>
  <si>
    <t>1.2.05</t>
  </si>
  <si>
    <t>1.2.05.02</t>
  </si>
  <si>
    <t>DEPÓSITOS</t>
  </si>
  <si>
    <t>Ley 715 de 2001</t>
  </si>
  <si>
    <t>1.2.05.02.001</t>
  </si>
  <si>
    <t>1.2.05.02.002</t>
  </si>
  <si>
    <t>Ley 181 de 1995</t>
  </si>
  <si>
    <t>1.2.05.02.003</t>
  </si>
  <si>
    <t>1.2.05.02.004</t>
  </si>
  <si>
    <t>Recursos Propios</t>
  </si>
  <si>
    <t>Ley 1289 de 2009</t>
  </si>
  <si>
    <t>1.1.02.05</t>
  </si>
  <si>
    <t>VENTAS DE BIENES Y SERVICIOS</t>
  </si>
  <si>
    <t>1.1.02.05.002</t>
  </si>
  <si>
    <t>VENTAS INCIDENTALES DE ESTABLECIMIENTOS NO DE MERCADO</t>
  </si>
  <si>
    <t>1.1.02.05.002.09</t>
  </si>
  <si>
    <t>1.1.02.05.002.09.01</t>
  </si>
  <si>
    <t>1.1.02.06.006</t>
  </si>
  <si>
    <t>TRANSFERENCIAS DE OTRAS ENTIDADES DEL GOBIERNO GENERAL</t>
  </si>
  <si>
    <t>1.1.02.06.006.06</t>
  </si>
  <si>
    <t>OTRAS UNIDADES DE GOBIERNO</t>
  </si>
  <si>
    <t>1.1.02.06.006.06.01</t>
  </si>
  <si>
    <t>1.1.02.06.006.06.02</t>
  </si>
  <si>
    <t>1.1.02.06.006.06.03</t>
  </si>
  <si>
    <t>Recursos Ley 181 de 1995</t>
  </si>
  <si>
    <t>Aportes municipio de Bucaramanga</t>
  </si>
  <si>
    <t>1.1.02.06.006.06.04</t>
  </si>
  <si>
    <t>Ministerio del Deporte - Convenios</t>
  </si>
  <si>
    <t>SERVICIOS PARA LA COMUNIDAD, SOCIALES Y PERSONALES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</si>
  <si>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</si>
  <si>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</si>
  <si>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</si>
  <si>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</si>
  <si>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</si>
  <si>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</si>
  <si>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</si>
  <si>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</si>
  <si>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2.1.1.01.01.001.06</t>
  </si>
  <si>
    <t>Prima de Servicio</t>
  </si>
  <si>
    <t>Bonificación por servicios prestados </t>
  </si>
  <si>
    <t>2.1.1.01.01.001.07</t>
  </si>
  <si>
    <t>Prestaciones Sociales</t>
  </si>
  <si>
    <t>2.1.1.01.01.001.08</t>
  </si>
  <si>
    <t>2.1.1.01.01.001.08.01</t>
  </si>
  <si>
    <t>Prima de navidad </t>
  </si>
  <si>
    <t>Prima de vacaciones</t>
  </si>
  <si>
    <t>2.1.1.01.01.001.08.02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</si>
  <si>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</si>
  <si>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</si>
  <si>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</si>
  <si>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</si>
  <si>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</si>
  <si>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</si>
  <si>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</si>
  <si>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</si>
  <si>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</si>
  <si>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</si>
  <si>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</si>
  <si>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</si>
  <si>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</si>
  <si>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</si>
  <si>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Aportes al SENA</t>
  </si>
  <si>
    <t>REMUNERACIONES NO CONSTITUTIVAS DE FACTOR SALARIAL</t>
  </si>
  <si>
    <t>2.1.1.01.03.001</t>
  </si>
  <si>
    <t>2.1.1.01.03</t>
  </si>
  <si>
    <t>PRESTACIONES SOCIALES</t>
  </si>
  <si>
    <t>2.1.1.01.03.001.01</t>
  </si>
  <si>
    <t>Vacaciones</t>
  </si>
  <si>
    <t>2.1.1.01.03.001.02</t>
  </si>
  <si>
    <t>2.1.1.01.03.001.03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</si>
  <si>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</si>
  <si>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</si>
  <si>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</si>
  <si>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</si>
  <si>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</si>
  <si>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</si>
  <si>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</si>
  <si>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2.1.2.01.01.003.03</t>
  </si>
  <si>
    <t>MAQUINARIA DE OFICINA, CONTABILIDAD E INFORMÁTICA</t>
  </si>
  <si>
    <t>MAQUINARIA Y EQUIPO</t>
  </si>
  <si>
    <t>2.1.2.01.01.003.03.02</t>
  </si>
  <si>
    <t>2.1.2.02</t>
  </si>
  <si>
    <t>ADQUISICIONES DIFERENTES DE ACTIVOS</t>
  </si>
  <si>
    <t>2.1.2.02.01</t>
  </si>
  <si>
    <t>MATERIALES Y SUMINISTROS</t>
  </si>
  <si>
    <t>Otros bienes transportables</t>
  </si>
  <si>
    <t>2.1.2.02.01.003</t>
  </si>
  <si>
    <t>2.1.2.02.01.004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</si>
  <si>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</si>
  <si>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</si>
  <si>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</si>
  <si>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</t>
  </si>
  <si>
    <t>2.1.2.02.02.008</t>
  </si>
  <si>
    <t>Servicios prestados a las empresas y servicios de producción</t>
  </si>
  <si>
    <t>2.1.2.02.02.007</t>
  </si>
  <si>
    <t>Servicios financieros y servicios conexos, servicios inmobiliarios y servicios de leasing</t>
  </si>
  <si>
    <t>2.1.3</t>
  </si>
  <si>
    <t>2.1.3.13</t>
  </si>
  <si>
    <t>SENTENCIAS Y CONCILIACIONES</t>
  </si>
  <si>
    <t>2.1.3.13.01</t>
  </si>
  <si>
    <t>FALLOS NACIONALES</t>
  </si>
  <si>
    <t>2.1.3.13.01.001</t>
  </si>
  <si>
    <t xml:space="preserve">Sentencias  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</si>
  <si>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</si>
  <si>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</si>
  <si>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</si>
  <si>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</si>
  <si>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</si>
  <si>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de salud ocupacional (no de pensiones)</t>
  </si>
  <si>
    <t>2.1.8</t>
  </si>
  <si>
    <t>GASTOS POR TRIBUTOS, MULTAS, SANCIONES E INTERESES DE MORA</t>
  </si>
  <si>
    <t>2.1.8.04</t>
  </si>
  <si>
    <t xml:space="preserve">CONTRIBUCIONES  </t>
  </si>
  <si>
    <t>2.1.8.04.01</t>
  </si>
  <si>
    <t>Cuota de fiscalizacón y auditaje</t>
  </si>
  <si>
    <t>Bonificacion especial de recreación </t>
  </si>
  <si>
    <t>Indemnización por vacaciones</t>
  </si>
  <si>
    <t>2.3</t>
  </si>
  <si>
    <t>Maquinaria de informática y sus partes, piezas y accesorios</t>
  </si>
  <si>
    <t>2.3.2</t>
  </si>
  <si>
    <t>2.3.2.02.01.003</t>
  </si>
  <si>
    <t>Otros bienes transportables (excepto productos metálicos, maquinaria y equipo)</t>
  </si>
  <si>
    <t>2.3.2.02.02.006</t>
  </si>
  <si>
    <t>2.3.2.02.02.007</t>
  </si>
  <si>
    <t>2.3.2.02.02.008</t>
  </si>
  <si>
    <t>2.3.2.02.02.009</t>
  </si>
  <si>
    <t>Servicios para la comunidad, sociales y personales</t>
  </si>
  <si>
    <t>2.3.2.02</t>
  </si>
  <si>
    <t>2.3.2.02.01</t>
  </si>
  <si>
    <t>2.3.2.02.02</t>
  </si>
  <si>
    <t>FOMENTO A LA RECREACIÓN, LA ACTIVIDAD FÍSICA Y EL DEPORTE</t>
  </si>
  <si>
    <t>2.1.1.01.02.007</t>
  </si>
  <si>
    <t>No.</t>
  </si>
  <si>
    <t>Rubro Presupuestales</t>
  </si>
  <si>
    <t>Descripción</t>
  </si>
  <si>
    <t>Fuente de Financacion</t>
  </si>
  <si>
    <t>Pac Inicial</t>
  </si>
  <si>
    <t>Adiciones</t>
  </si>
  <si>
    <t>Reducciones</t>
  </si>
  <si>
    <t>Aplazamientos</t>
  </si>
  <si>
    <t>Creditos</t>
  </si>
  <si>
    <t>Pac Definitivo</t>
  </si>
  <si>
    <t>Proyectado Febrero</t>
  </si>
  <si>
    <t>Proyectado Marzo</t>
  </si>
  <si>
    <t>Proyectado Abril</t>
  </si>
  <si>
    <t>Proyectado Mayo</t>
  </si>
  <si>
    <t>Proyectado Junio</t>
  </si>
  <si>
    <t>Proyectado Julio</t>
  </si>
  <si>
    <t>Proyectado Agosto</t>
  </si>
  <si>
    <t>Proyectado Septiembre</t>
  </si>
  <si>
    <t>Proyectado Octubre</t>
  </si>
  <si>
    <t>Proyectado Noviembre</t>
  </si>
  <si>
    <t>Proyectado Diciembre</t>
  </si>
  <si>
    <t>Pac Proyectado Acumulado</t>
  </si>
  <si>
    <t>Pac Recaudado Acumulado</t>
  </si>
  <si>
    <t>Pac Por Recaudar</t>
  </si>
  <si>
    <t>1.1.</t>
  </si>
  <si>
    <t>2.2.</t>
  </si>
  <si>
    <t>3.1.</t>
  </si>
  <si>
    <t>3.2.</t>
  </si>
  <si>
    <t>A</t>
  </si>
  <si>
    <t>4.1.</t>
  </si>
  <si>
    <t>4.1.1.</t>
  </si>
  <si>
    <t>4.1.1.1.</t>
  </si>
  <si>
    <t>4.1.2.</t>
  </si>
  <si>
    <t>4.1.2.1.</t>
  </si>
  <si>
    <t>4.1.2.2.</t>
  </si>
  <si>
    <t>4.1.3.</t>
  </si>
  <si>
    <t>4.1.3.1.</t>
  </si>
  <si>
    <t>4.2.</t>
  </si>
  <si>
    <t>4.2.1.</t>
  </si>
  <si>
    <t>4.2.1.2.</t>
  </si>
  <si>
    <t>5.1.</t>
  </si>
  <si>
    <t>5.2.</t>
  </si>
  <si>
    <t>5.3.</t>
  </si>
  <si>
    <t>B</t>
  </si>
  <si>
    <t>C</t>
  </si>
  <si>
    <t>E</t>
  </si>
  <si>
    <t>F</t>
  </si>
  <si>
    <t xml:space="preserve">CAJA Y BANCOS </t>
  </si>
  <si>
    <t>TOTAL DE INGRESOS (1+2+3)</t>
  </si>
  <si>
    <t>RECAUDO RECONOCIMIENTOS</t>
  </si>
  <si>
    <t>2.1.2.</t>
  </si>
  <si>
    <t>2.1.2.1.</t>
  </si>
  <si>
    <t>2.1.2.1.1.</t>
  </si>
  <si>
    <t>2.1.2.1.1.1.</t>
  </si>
  <si>
    <t>2.1.2.1.1.1.01.</t>
  </si>
  <si>
    <t>2.1.2.2.</t>
  </si>
  <si>
    <t>2.1.2.2.1.</t>
  </si>
  <si>
    <t>2.1.2.2.1.1.</t>
  </si>
  <si>
    <t>2.1.2.2.1.1.01.</t>
  </si>
  <si>
    <t>4.1.1.1.1.</t>
  </si>
  <si>
    <t>4.1.1.1.1.1.</t>
  </si>
  <si>
    <t>4.1.1.1.1.1.01.</t>
  </si>
  <si>
    <t>4.1.1.1.1.1.02.</t>
  </si>
  <si>
    <t>4.1.1.1.1.1.03.</t>
  </si>
  <si>
    <t>4.1.1.1.1.1.04.</t>
  </si>
  <si>
    <t>4.1.1.1.1.1.04.01.</t>
  </si>
  <si>
    <t>4.1.1.1.1.1.04.02.</t>
  </si>
  <si>
    <t>4.1.1.1.2.</t>
  </si>
  <si>
    <t>4.1.1.1.3.</t>
  </si>
  <si>
    <t>4.1.1.1.3.1.</t>
  </si>
  <si>
    <t>4.1.1.1.2.01.</t>
  </si>
  <si>
    <t>4.1.1.1.2.02.</t>
  </si>
  <si>
    <t>4.1.1.1.2.03.</t>
  </si>
  <si>
    <t>4.1.1.1.2.04.</t>
  </si>
  <si>
    <t>4.1.1.1.2.05.</t>
  </si>
  <si>
    <t>4.1.1.1.2.06.</t>
  </si>
  <si>
    <t>4.1.1.1.2.07.</t>
  </si>
  <si>
    <t>4.1.1.1.3.1.01.</t>
  </si>
  <si>
    <t>4.1.1.1.3.1.02.</t>
  </si>
  <si>
    <t>4.1.1.1.3.1.03.</t>
  </si>
  <si>
    <t>4.1.2.1.1.</t>
  </si>
  <si>
    <t>4.1.2.1.1.1.</t>
  </si>
  <si>
    <t>4.1.2.1.1.1.1.</t>
  </si>
  <si>
    <t>4.1.2.1.1.1.1.01</t>
  </si>
  <si>
    <t>4.1.2.2.1.</t>
  </si>
  <si>
    <t>4.1.2.2.1.01.</t>
  </si>
  <si>
    <t>4.1.2.2.1.02.</t>
  </si>
  <si>
    <t>4.1.2.2.2.</t>
  </si>
  <si>
    <t>4.1.2.2.2.01.</t>
  </si>
  <si>
    <t>4.1.2.2.2.02.</t>
  </si>
  <si>
    <t>4.1.2.2.2.03.</t>
  </si>
  <si>
    <t>4.1.4.</t>
  </si>
  <si>
    <t>4.1.3.1.1.</t>
  </si>
  <si>
    <t>4.1.3.2.</t>
  </si>
  <si>
    <t>4.1.3.2.1.</t>
  </si>
  <si>
    <t>4.1.3.2.1.01.</t>
  </si>
  <si>
    <t>4.1.4.1.</t>
  </si>
  <si>
    <t>4.1.4.1.01.</t>
  </si>
  <si>
    <t>4.2.1.2.1.</t>
  </si>
  <si>
    <t>4.2.1.2.2.</t>
  </si>
  <si>
    <t>4.2.1.2.1.01</t>
  </si>
  <si>
    <t>4.2.1.2.1.02</t>
  </si>
  <si>
    <t>4.2.1.2.1.03</t>
  </si>
  <si>
    <t>4.2.1.2.1.04</t>
  </si>
  <si>
    <t>4.2.1.2.1.05</t>
  </si>
  <si>
    <t>4.2.1.2.1.06</t>
  </si>
  <si>
    <t>OBLIGACIONES POR PAGAR</t>
  </si>
  <si>
    <t>Impuestos y Estampillas</t>
  </si>
  <si>
    <t>Beneficios Empleados - Cesantias, Sueldos.</t>
  </si>
  <si>
    <t>TOTAL PAGOS (4+5)</t>
  </si>
  <si>
    <t>SALDOS DISPONIBLES DEL PERIODO (A - B)</t>
  </si>
  <si>
    <t>RECURSOS CON DESTINACION ESPECIFICA - Reintegro de Recursos</t>
  </si>
  <si>
    <t>SALDO NETO EN TESORERIA (D - E)</t>
  </si>
  <si>
    <t>Contracredito - Resolucion</t>
  </si>
  <si>
    <t>Credito - Resolucion</t>
  </si>
  <si>
    <t>Proyectado Enero</t>
  </si>
  <si>
    <t>,</t>
  </si>
  <si>
    <t xml:space="preserve">RP  </t>
  </si>
  <si>
    <t>RP</t>
  </si>
  <si>
    <t>LDEP</t>
  </si>
  <si>
    <t>MIND</t>
  </si>
  <si>
    <t>RFLDEP</t>
  </si>
  <si>
    <t>RFRP</t>
  </si>
  <si>
    <t>RFL715</t>
  </si>
  <si>
    <t>DISPONIBILIDADES A 31 DE DICIEMBRE DE 2020</t>
  </si>
  <si>
    <t xml:space="preserve">      __________________________________________________  </t>
  </si>
  <si>
    <t>_____________________________________________________</t>
  </si>
  <si>
    <t>___________________________________</t>
  </si>
  <si>
    <t>JORGE PINILLA CRUZ</t>
  </si>
  <si>
    <t>TESORERO GENERAL</t>
  </si>
  <si>
    <t>Pasivos Exigibles</t>
  </si>
  <si>
    <t xml:space="preserve">      DIRECTOR GENERAL</t>
  </si>
  <si>
    <t>Cuentas por Pagar Diciembre 31 de 2021</t>
  </si>
  <si>
    <t>consignaciones por identificar</t>
  </si>
  <si>
    <t>Iva por arrendamientos</t>
  </si>
  <si>
    <t>Aportes a Seguridad social</t>
  </si>
  <si>
    <t>APORTES NACION</t>
  </si>
  <si>
    <t>1.1.02.06.006.01</t>
  </si>
  <si>
    <t>1.1.02.06.006.01.01</t>
  </si>
  <si>
    <t>SGP-Deporte y Recreación</t>
  </si>
  <si>
    <t>Recursos Ley 1289/2009</t>
  </si>
  <si>
    <t>CUENTAS POR COBRAR RP</t>
  </si>
  <si>
    <t>CUENTAS POR COBRAR SGP</t>
  </si>
  <si>
    <t xml:space="preserve">SGP </t>
  </si>
  <si>
    <t>2.1.2.02.02.010 </t>
  </si>
  <si>
    <t>Viáticos de los funcionarios en comisión </t>
  </si>
  <si>
    <t>Servicios de alojamiento; servicios de suministro de comidas y bebidas; servicios de transporte y servicios de distribución de electricidad, gas y agua</t>
  </si>
  <si>
    <t xml:space="preserve"> Servicios de alojamiento; servicios de suministro de comidas y bebidas; servicios de transporte y servicios de distribución de electricidad, gas y agua</t>
  </si>
  <si>
    <t xml:space="preserve"> Servicios para la comunidad, sociales y personales</t>
  </si>
  <si>
    <t>R.F RP</t>
  </si>
  <si>
    <t>L1289</t>
  </si>
  <si>
    <t>RFL 1289</t>
  </si>
  <si>
    <t>L 181</t>
  </si>
  <si>
    <t>L 1289</t>
  </si>
  <si>
    <t>SGP</t>
  </si>
  <si>
    <t>R.F L 181</t>
  </si>
  <si>
    <t>MinD</t>
  </si>
  <si>
    <t>2.1.2.2.1.2.</t>
  </si>
  <si>
    <t>2.1.2.2.1.2.01</t>
  </si>
  <si>
    <t>2.1.2.2.1.2.02</t>
  </si>
  <si>
    <t>2.1.2.2.1.2.03</t>
  </si>
  <si>
    <t>2.1.2.2.1.2.04</t>
  </si>
  <si>
    <t>4.1.2.2.1.03.</t>
  </si>
  <si>
    <t>4.1.2.2.1.04.</t>
  </si>
  <si>
    <t>4.1.2.2.2.04.</t>
  </si>
  <si>
    <t>4.1.2.2.2.05.</t>
  </si>
  <si>
    <t>4.1.2.2.2.06.</t>
  </si>
  <si>
    <t>4.1.2.2.2.07.</t>
  </si>
  <si>
    <t>4.1.2.2.2.08.</t>
  </si>
  <si>
    <t>4.1.2.2.2.09.</t>
  </si>
  <si>
    <t>4.1.2.2.2.10</t>
  </si>
  <si>
    <t>4.1.2.2.2.11</t>
  </si>
  <si>
    <t>4.1.2.2.2.12</t>
  </si>
  <si>
    <t>4.1.2.2.2.13</t>
  </si>
  <si>
    <t>4.1.2.2.2.14</t>
  </si>
  <si>
    <t>4.1.2.2.2.15</t>
  </si>
  <si>
    <t>4.1.2.2.2.16</t>
  </si>
  <si>
    <t>4.1.2.2.2.17</t>
  </si>
  <si>
    <t>4.1.2.2.2.18</t>
  </si>
  <si>
    <t>4.1.3.1.1.01.</t>
  </si>
  <si>
    <t>4.2.1.2.2.02.</t>
  </si>
  <si>
    <t>4.2.1.2.2.01.</t>
  </si>
  <si>
    <t>4.2.1.2.2.03.</t>
  </si>
  <si>
    <t>4.2.1.2.2.04.</t>
  </si>
  <si>
    <t>4.2.1.2.2.05.</t>
  </si>
  <si>
    <t>4.2.1.2.2.06.</t>
  </si>
  <si>
    <t>4.2.1.2.2.07.</t>
  </si>
  <si>
    <t>4.2.1.2.2.08.</t>
  </si>
  <si>
    <t>4.2.1.2.2.09.</t>
  </si>
  <si>
    <t>4.2.1.2.2.57</t>
  </si>
  <si>
    <t>5.4.</t>
  </si>
  <si>
    <t>5.5.</t>
  </si>
  <si>
    <t>5.6.</t>
  </si>
  <si>
    <t>5.7.</t>
  </si>
  <si>
    <t>EDGAR JAIMES MATEUS</t>
  </si>
  <si>
    <t xml:space="preserve">      PEDRO ALONSO BALLESTEROS MIRANDA</t>
  </si>
  <si>
    <t>SUBDIRECTOR ADMINISTRATIVO Y FINANCIERO</t>
  </si>
  <si>
    <t>INSTITUTO DE LA JUVENTUD, EL DEPORTE Y LA RECREACION  DE BUCARAMANGA-INDERBU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</si>
  <si>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Se requiere ser precavidos en la ejecucion de gastos financiados con recursos Ley 1289  y   Ministerio del Deporte por cuanto el pago de los compromisos depende de las transferencias y de las gestiones que adelante la enitdad,   Asi mismo es prudente que antes de asumir compromisos con rendimientos financieros Ley 715, Ley 181, Ley 1289, rendimientos financieros recursos propios y recursos propios, se verifique lo ejecutado en cada rubro de ingreso y se haga el compromiso conforme al ingreso recibido.</t>
    </r>
  </si>
  <si>
    <t>EXCEDENTES FINANCIEROS</t>
  </si>
  <si>
    <t>Recursos Propios </t>
  </si>
  <si>
    <t>Recursos Ley 181 de 1995 </t>
  </si>
  <si>
    <t>LEY 181/95 LEY DEL DEPORTE </t>
  </si>
  <si>
    <t>Recursos Propios Alcaldia </t>
  </si>
  <si>
    <t>Recursos Ley 1289/2009 </t>
  </si>
  <si>
    <t>SGP- Deporte y Recreación </t>
  </si>
  <si>
    <t>LEY 715/2001 </t>
  </si>
  <si>
    <t>SGP- Libre Inversión </t>
  </si>
  <si>
    <t>1.2.02</t>
  </si>
  <si>
    <t>1.2.02.01</t>
  </si>
  <si>
    <t>ESTABLECIMIENTOS PUBLICOS</t>
  </si>
  <si>
    <t>Cont-Credito</t>
  </si>
  <si>
    <t>Ejecutado Diciembre</t>
  </si>
  <si>
    <t>Ejecutado Noviembre</t>
  </si>
  <si>
    <t>Ejecutado Octubre</t>
  </si>
  <si>
    <t>Ejecutado Septiembre</t>
  </si>
  <si>
    <t>Ejecutado Agosto</t>
  </si>
  <si>
    <t>Ejecutado Julio</t>
  </si>
  <si>
    <t>Ejecutado Junio</t>
  </si>
  <si>
    <t>Ejecutado Mayo</t>
  </si>
  <si>
    <t>Ejecutado Abril</t>
  </si>
  <si>
    <t>Ejecutado Marzo</t>
  </si>
  <si>
    <t>Ejecutado Febrero</t>
  </si>
  <si>
    <t>Ejecutado Enero</t>
  </si>
  <si>
    <t>ANEXO - PROGRAMA ANUAL MENSUALIZADO DE CAJA -  PAC- EJECUCION ENERO DE 2022</t>
  </si>
  <si>
    <t>1.2.02.01.001</t>
  </si>
  <si>
    <t>1.2.02.01.002</t>
  </si>
  <si>
    <t>1.2.02.01.003</t>
  </si>
  <si>
    <t>1.2.02.01.004</t>
  </si>
  <si>
    <t>1.2.02.01.005</t>
  </si>
  <si>
    <t>1.2.02.01.006</t>
  </si>
  <si>
    <t xml:space="preserve">LEY 1289 </t>
  </si>
  <si>
    <t>O. S. LEY 715 </t>
  </si>
  <si>
    <t>LEY1289</t>
  </si>
  <si>
    <t xml:space="preserve">RP </t>
  </si>
  <si>
    <t>L715</t>
  </si>
  <si>
    <t>L 715</t>
  </si>
  <si>
    <t>MIN DEP.</t>
  </si>
  <si>
    <t>MIN DEP</t>
  </si>
  <si>
    <t>Subdirector Administrativo y Financiero</t>
  </si>
  <si>
    <t>2.2.1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</si>
  <si>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</si>
  <si>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</si>
  <si>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</si>
  <si>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</si>
  <si>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</si>
  <si>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</si>
  <si>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</si>
  <si>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2.2.2.</t>
  </si>
  <si>
    <t>2.2.2.1</t>
  </si>
  <si>
    <t>2.2.2.2.01</t>
  </si>
  <si>
    <t>2.2.2.2.02</t>
  </si>
  <si>
    <t>2.2.2.2.03</t>
  </si>
  <si>
    <t>2.2.2.2.04</t>
  </si>
  <si>
    <t>4.2.1.2.2.10</t>
  </si>
  <si>
    <t>4.2.1.2.2.11</t>
  </si>
  <si>
    <t>4.2.1.2.2.12</t>
  </si>
  <si>
    <t>4.2.1.2.2.13</t>
  </si>
  <si>
    <t>4.2.1.2.2.14</t>
  </si>
  <si>
    <t>4.2.1.2.2.15</t>
  </si>
  <si>
    <t>4.2.1.2.2.16</t>
  </si>
  <si>
    <t>4.2.1.2.2.17</t>
  </si>
  <si>
    <t>4.2.1.2.2.18</t>
  </si>
  <si>
    <t>4.2.1.2.2.19</t>
  </si>
  <si>
    <t>4.2.1.2.2.20</t>
  </si>
  <si>
    <t>4.2.1.2.2.21</t>
  </si>
  <si>
    <t>4.2.1.2.2.22</t>
  </si>
  <si>
    <t>4.2.1.2.2.23</t>
  </si>
  <si>
    <t>4.2.1.2.2.24</t>
  </si>
  <si>
    <t>4.2.1.2.2.25</t>
  </si>
  <si>
    <t>4.2.1.2.2.26</t>
  </si>
  <si>
    <t>4.2.1.2.2.27</t>
  </si>
  <si>
    <t>4.2.1.2.2.28</t>
  </si>
  <si>
    <t>4.2.1.2.2.29</t>
  </si>
  <si>
    <t>4.2.1.2.2.30</t>
  </si>
  <si>
    <t>4.2.1.2.2.31</t>
  </si>
  <si>
    <t>4.2.1.2.2.32</t>
  </si>
  <si>
    <t>4.2.1.2.2.33</t>
  </si>
  <si>
    <t>4.2.1.2.2.34</t>
  </si>
  <si>
    <t>4.2.1.2.2.35</t>
  </si>
  <si>
    <t>4.2.1.2.2.36</t>
  </si>
  <si>
    <t>4.2.1.2.2.37</t>
  </si>
  <si>
    <t>4.2.1.2.2.38</t>
  </si>
  <si>
    <t>4.2.1.2.2.39</t>
  </si>
  <si>
    <t>4.2.1.2.2.40</t>
  </si>
  <si>
    <t>4.2.1.2.2.41</t>
  </si>
  <si>
    <t>4.2.1.2.2.42</t>
  </si>
  <si>
    <t>4.2.1.2.2.43</t>
  </si>
  <si>
    <t>4.2.1.2.2.44</t>
  </si>
  <si>
    <t>4.2.1.2.2.45</t>
  </si>
  <si>
    <t>4.2.1.2.2.46</t>
  </si>
  <si>
    <t>4.2.1.2.2.47</t>
  </si>
  <si>
    <t>4.2.1.2.2.48</t>
  </si>
  <si>
    <t>4.2.1.2.2.49</t>
  </si>
  <si>
    <t>4.2.1.2.2.50</t>
  </si>
  <si>
    <t>4.2.1.2.2.51</t>
  </si>
  <si>
    <t>4.2.1.2.2.52</t>
  </si>
  <si>
    <t>4.2.1.2.2.53</t>
  </si>
  <si>
    <t>4.2.1.2.2.54</t>
  </si>
  <si>
    <t>4.2.1.2.2.55</t>
  </si>
  <si>
    <t>4.2.1.2.2.56</t>
  </si>
  <si>
    <t>+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</si>
</sst>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\ #,##0_);[Red]\(&quot;$&quot;\ #,##0\)"/>
    <numFmt numFmtId="166" formatCode="_(* #,##0.00_);_(* \(#,##0.00\);_(* &quot;-&quot;??_);_(@_)"/>
    <numFmt numFmtId="167" formatCode="_ * #,##0.00_ ;_ * \-#,##0.00_ ;_ * &quot;-&quot;??_ ;_ @_ "/>
    <numFmt numFmtId="168" formatCode="_-* #,##0.00_-;\-* #,##0.00_-;_-* &quot;-&quot;_-;_-@_-"/>
    <numFmt numFmtId="169" formatCode="_(* #,##0_);_(* \(#,##0\);_(* &quot;-&quot;??_);_(@_)"/>
    <numFmt numFmtId="170" formatCode="_(* #,##0.00_);_(* \(#,##0.00\);_(* &quot;-&quot;_);_(@_)"/>
    <numFmt numFmtId="171" formatCode="_(* #,##0.000_);_(* \(#,##0.000\);_(* &quot;-&quot;??_);_(@_)"/>
    <numFmt numFmtId="172" formatCode="_(* #,##0.0_);_(* \(#,##0.0\);_(* &quot;-&quot;_);_(@_)"/>
    <numFmt numFmtId="173" formatCode="_-* #,##0.0_-;\-* #,##0.0_-;_-* &quot;-&quot;_-;_-@_-"/>
    <numFmt numFmtId="174" formatCode="_-* #,##0_-;\-* #,##0_-;_-* &quot;-&quot;_-;_-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color indexed="30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sz val="7"/>
      <color theme="1" tint="0.15000000596046448"/>
      <name val="Arial"/>
      <family val="2"/>
    </font>
    <font>
      <b/>
      <sz val="7"/>
      <color theme="1" tint="0.15000000596046448"/>
      <name val="Arial"/>
      <family val="2"/>
    </font>
    <font>
      <sz val="8"/>
      <color rgb="FF0070C0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8" fontId="2" fillId="0" borderId="10" xfId="5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8" fontId="2" fillId="0" borderId="10" xfId="50" applyNumberFormat="1" applyFont="1" applyFill="1" applyBorder="1" applyAlignment="1">
      <alignment/>
    </xf>
    <xf numFmtId="168" fontId="53" fillId="0" borderId="10" xfId="50" applyNumberFormat="1" applyFont="1" applyFill="1" applyBorder="1" applyAlignment="1">
      <alignment horizontal="right" vertical="center" wrapText="1"/>
    </xf>
    <xf numFmtId="168" fontId="52" fillId="0" borderId="10" xfId="5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68" fontId="2" fillId="0" borderId="0" xfId="50" applyNumberFormat="1" applyFont="1" applyFill="1" applyBorder="1" applyAlignment="1">
      <alignment/>
    </xf>
    <xf numFmtId="168" fontId="3" fillId="0" borderId="0" xfId="50" applyNumberFormat="1" applyFont="1" applyFill="1" applyBorder="1" applyAlignment="1">
      <alignment vertical="center" wrapText="1"/>
    </xf>
    <xf numFmtId="168" fontId="53" fillId="0" borderId="0" xfId="50" applyNumberFormat="1" applyFont="1" applyFill="1" applyBorder="1" applyAlignment="1">
      <alignment vertical="center" wrapText="1"/>
    </xf>
    <xf numFmtId="168" fontId="53" fillId="0" borderId="0" xfId="50" applyNumberFormat="1" applyFont="1" applyFill="1" applyBorder="1" applyAlignment="1">
      <alignment horizontal="right" vertical="center" wrapText="1"/>
    </xf>
    <xf numFmtId="168" fontId="3" fillId="0" borderId="0" xfId="50" applyNumberFormat="1" applyFont="1" applyFill="1" applyBorder="1" applyAlignment="1">
      <alignment horizontal="right" vertical="center"/>
    </xf>
    <xf numFmtId="168" fontId="3" fillId="0" borderId="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169" fontId="54" fillId="0" borderId="0" xfId="51" applyNumberFormat="1" applyFont="1" applyFill="1" applyBorder="1" applyAlignment="1">
      <alignment/>
    </xf>
    <xf numFmtId="0" fontId="55" fillId="0" borderId="0" xfId="57" applyFont="1" applyFill="1" applyBorder="1" applyAlignment="1">
      <alignment horizontal="justify" vertical="center" wrapText="1"/>
      <protection/>
    </xf>
    <xf numFmtId="0" fontId="54" fillId="0" borderId="0" xfId="57" applyFont="1" applyFill="1" applyBorder="1">
      <alignment/>
      <protection/>
    </xf>
    <xf numFmtId="0" fontId="54" fillId="0" borderId="0" xfId="57" applyFont="1" applyFill="1" applyBorder="1" applyAlignment="1">
      <alignment horizontal="justify" vertical="center" wrapText="1"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 applyAlignment="1">
      <alignment horizontal="left"/>
      <protection/>
    </xf>
    <xf numFmtId="0" fontId="57" fillId="0" borderId="0" xfId="57" applyFont="1" applyFill="1" applyBorder="1">
      <alignment/>
      <protection/>
    </xf>
    <xf numFmtId="168" fontId="2" fillId="0" borderId="11" xfId="5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8" fontId="3" fillId="0" borderId="10" xfId="5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4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8" fontId="3" fillId="0" borderId="10" xfId="5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68" fontId="3" fillId="0" borderId="10" xfId="50" applyNumberFormat="1" applyFont="1" applyFill="1" applyBorder="1" applyAlignment="1">
      <alignment horizontal="right" vertical="center" wrapText="1"/>
    </xf>
    <xf numFmtId="168" fontId="2" fillId="0" borderId="0" xfId="50" applyNumberFormat="1" applyFon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168" fontId="58" fillId="0" borderId="10" xfId="50" applyNumberFormat="1" applyFont="1" applyFill="1" applyBorder="1" applyAlignment="1">
      <alignment/>
    </xf>
    <xf numFmtId="0" fontId="52" fillId="0" borderId="10" xfId="0" applyFont="1" applyFill="1" applyBorder="1" applyAlignment="1">
      <alignment vertical="top" wrapText="1"/>
    </xf>
    <xf numFmtId="4" fontId="59" fillId="0" borderId="10" xfId="0" applyNumberFormat="1" applyFont="1" applyFill="1" applyBorder="1" applyAlignment="1">
      <alignment vertical="top"/>
    </xf>
    <xf numFmtId="0" fontId="5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9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NumberFormat="1" applyFont="1" applyFill="1" applyBorder="1" applyAlignment="1">
      <alignment horizontal="left" vertical="center"/>
    </xf>
    <xf numFmtId="2" fontId="52" fillId="0" borderId="10" xfId="0" applyNumberFormat="1" applyFont="1" applyFill="1" applyBorder="1" applyAlignment="1">
      <alignment horizontal="left" vertical="center"/>
    </xf>
    <xf numFmtId="174" fontId="59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/>
    </xf>
    <xf numFmtId="0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0" fontId="52" fillId="33" borderId="10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4" fontId="59" fillId="34" borderId="10" xfId="0" applyNumberFormat="1" applyFont="1" applyFill="1" applyBorder="1" applyAlignment="1">
      <alignment vertical="top"/>
    </xf>
    <xf numFmtId="2" fontId="52" fillId="33" borderId="10" xfId="0" applyNumberFormat="1" applyFont="1" applyFill="1" applyBorder="1" applyAlignment="1">
      <alignment horizontal="left" vertical="center"/>
    </xf>
    <xf numFmtId="0" fontId="5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168" fontId="52" fillId="33" borderId="10" xfId="50" applyNumberFormat="1" applyFont="1" applyFill="1" applyBorder="1" applyAlignment="1">
      <alignment horizontal="right" vertical="center" wrapText="1"/>
    </xf>
    <xf numFmtId="168" fontId="53" fillId="33" borderId="10" xfId="50" applyNumberFormat="1" applyFont="1" applyFill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vertical="top"/>
    </xf>
    <xf numFmtId="168" fontId="3" fillId="0" borderId="10" xfId="5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68" fontId="3" fillId="33" borderId="10" xfId="50" applyNumberFormat="1" applyFont="1" applyFill="1" applyBorder="1" applyAlignment="1">
      <alignment horizontal="right" vertical="center"/>
    </xf>
    <xf numFmtId="168" fontId="3" fillId="33" borderId="1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vertical="center"/>
    </xf>
    <xf numFmtId="168" fontId="52" fillId="33" borderId="10" xfId="50" applyNumberFormat="1" applyFont="1" applyFill="1" applyBorder="1" applyAlignment="1">
      <alignment vertical="center" wrapText="1"/>
    </xf>
    <xf numFmtId="168" fontId="52" fillId="33" borderId="10" xfId="5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2" fontId="52" fillId="0" borderId="10" xfId="0" applyNumberFormat="1" applyFont="1" applyFill="1" applyBorder="1" applyAlignment="1">
      <alignment horizontal="left" wrapText="1"/>
    </xf>
    <xf numFmtId="2" fontId="52" fillId="0" borderId="1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2" fontId="52" fillId="33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57" fillId="0" borderId="0" xfId="57" applyFont="1" applyFill="1" applyBorder="1" applyAlignment="1">
      <alignment horizontal="left" vertical="top" wrapText="1"/>
      <protection/>
    </xf>
    <xf numFmtId="168" fontId="2" fillId="0" borderId="1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8" fontId="3" fillId="0" borderId="10" xfId="50" applyNumberFormat="1" applyFont="1" applyFill="1" applyBorder="1" applyAlignment="1">
      <alignment horizontal="center" vertical="center" wrapText="1"/>
    </xf>
    <xf numFmtId="4" fontId="60" fillId="35" borderId="10" xfId="0" applyNumberFormat="1" applyFont="1" applyFill="1" applyBorder="1" applyAlignment="1">
      <alignment horizontal="right" wrapText="1"/>
    </xf>
    <xf numFmtId="43" fontId="2" fillId="0" borderId="0" xfId="0" applyNumberFormat="1" applyFont="1" applyFill="1" applyAlignment="1">
      <alignment/>
    </xf>
    <xf numFmtId="168" fontId="3" fillId="0" borderId="12" xfId="50" applyNumberFormat="1" applyFont="1" applyFill="1" applyBorder="1" applyAlignment="1">
      <alignment horizontal="right" vertical="center" wrapText="1"/>
    </xf>
    <xf numFmtId="43" fontId="2" fillId="36" borderId="0" xfId="0" applyNumberFormat="1" applyFont="1" applyFill="1" applyAlignment="1">
      <alignment/>
    </xf>
    <xf numFmtId="168" fontId="2" fillId="0" borderId="13" xfId="5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3" fillId="37" borderId="10" xfId="0" applyFont="1" applyFill="1" applyBorder="1" applyAlignment="1">
      <alignment horizontal="left" vertical="center" wrapText="1"/>
    </xf>
    <xf numFmtId="168" fontId="2" fillId="37" borderId="10" xfId="50" applyNumberFormat="1" applyFont="1" applyFill="1" applyBorder="1" applyAlignment="1">
      <alignment/>
    </xf>
    <xf numFmtId="168" fontId="2" fillId="37" borderId="10" xfId="5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168" fontId="53" fillId="0" borderId="10" xfId="50" applyNumberFormat="1" applyFont="1" applyFill="1" applyBorder="1" applyAlignment="1">
      <alignment vertical="center" wrapText="1"/>
    </xf>
    <xf numFmtId="43" fontId="53" fillId="0" borderId="10" xfId="0" applyNumberFormat="1" applyFont="1" applyFill="1" applyBorder="1" applyAlignment="1">
      <alignment vertical="center" wrapText="1"/>
    </xf>
    <xf numFmtId="43" fontId="53" fillId="0" borderId="10" xfId="0" applyNumberFormat="1" applyFont="1" applyFill="1" applyBorder="1" applyAlignment="1">
      <alignment horizontal="right" vertical="center" wrapText="1"/>
    </xf>
    <xf numFmtId="168" fontId="2" fillId="33" borderId="10" xfId="5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168" fontId="53" fillId="0" borderId="10" xfId="50" applyNumberFormat="1" applyFont="1" applyFill="1" applyBorder="1" applyAlignment="1">
      <alignment horizontal="center" vertical="center" wrapText="1"/>
    </xf>
    <xf numFmtId="166" fontId="53" fillId="0" borderId="10" xfId="49" applyNumberFormat="1" applyFont="1" applyFill="1" applyBorder="1" applyAlignment="1">
      <alignment horizontal="center" vertical="center" wrapText="1"/>
    </xf>
    <xf numFmtId="168" fontId="53" fillId="0" borderId="10" xfId="50" applyNumberFormat="1" applyFont="1" applyFill="1" applyBorder="1" applyAlignment="1">
      <alignment/>
    </xf>
    <xf numFmtId="168" fontId="52" fillId="0" borderId="10" xfId="50" applyNumberFormat="1" applyFont="1" applyFill="1" applyBorder="1" applyAlignment="1">
      <alignment horizontal="right"/>
    </xf>
    <xf numFmtId="168" fontId="52" fillId="0" borderId="10" xfId="50" applyNumberFormat="1" applyFont="1" applyFill="1" applyBorder="1" applyAlignment="1">
      <alignment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57" fillId="0" borderId="0" xfId="57" applyFont="1" applyFill="1" applyBorder="1" applyAlignment="1">
      <alignment horizontal="left" vertical="top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5" fillId="0" borderId="0" xfId="57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A118" sqref="A118:IV174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8.7109375" style="4" hidden="1" customWidth="1"/>
    <col min="4" max="4" width="32.8515625" style="4" hidden="1" customWidth="1"/>
    <col min="5" max="5" width="35.8515625" style="4" customWidth="1"/>
    <col min="6" max="6" width="10.28125" style="79" customWidth="1"/>
    <col min="7" max="7" width="14.8515625" style="36" customWidth="1"/>
    <col min="8" max="8" width="14.28125" style="83" customWidth="1"/>
    <col min="9" max="9" width="11.140625" style="4" hidden="1" customWidth="1"/>
    <col min="10" max="10" width="10.7109375" style="4" hidden="1" customWidth="1"/>
    <col min="11" max="17" width="10.8515625" style="4" hidden="1" customWidth="1"/>
    <col min="18" max="18" width="12.8515625" style="4" bestFit="1" customWidth="1"/>
    <col min="19" max="25" width="9.7109375" style="4" hidden="1" customWidth="1"/>
    <col min="26" max="26" width="13.57421875" style="4" customWidth="1"/>
    <col min="27" max="27" width="14.7109375" style="4" bestFit="1" customWidth="1"/>
    <col min="28" max="28" width="14.00390625" style="4" customWidth="1"/>
    <col min="29" max="29" width="14.140625" style="4" bestFit="1" customWidth="1"/>
    <col min="30" max="30" width="19.00390625" style="4" hidden="1" customWidth="1"/>
    <col min="31" max="31" width="9.00390625" style="4" hidden="1" customWidth="1"/>
    <col min="32" max="32" width="14.140625" style="4" hidden="1" customWidth="1"/>
    <col min="33" max="33" width="9.421875" style="4" hidden="1" customWidth="1"/>
    <col min="34" max="34" width="14.421875" style="4" hidden="1" customWidth="1"/>
    <col min="35" max="35" width="13.140625" style="4" hidden="1" customWidth="1"/>
    <col min="36" max="36" width="14.8515625" style="4" hidden="1" customWidth="1"/>
    <col min="37" max="37" width="13.57421875" style="4" hidden="1" customWidth="1"/>
    <col min="38" max="38" width="15.00390625" style="4" hidden="1" customWidth="1"/>
    <col min="39" max="39" width="13.7109375" style="4" hidden="1" customWidth="1"/>
    <col min="40" max="40" width="14.421875" style="4" hidden="1" customWidth="1"/>
    <col min="41" max="41" width="13.140625" style="4" hidden="1" customWidth="1"/>
    <col min="42" max="42" width="14.140625" style="4" hidden="1" customWidth="1"/>
    <col min="43" max="43" width="15.140625" style="4" hidden="1" customWidth="1"/>
    <col min="44" max="44" width="14.140625" style="4" hidden="1" customWidth="1"/>
    <col min="45" max="45" width="10.28125" style="4" hidden="1" customWidth="1"/>
    <col min="46" max="46" width="14.140625" style="4" hidden="1" customWidth="1"/>
    <col min="47" max="47" width="9.421875" style="4" hidden="1" customWidth="1"/>
    <col min="48" max="48" width="14.140625" style="4" hidden="1" customWidth="1"/>
    <col min="49" max="49" width="9.57421875" style="4" hidden="1" customWidth="1"/>
    <col min="50" max="50" width="14.140625" style="4" hidden="1" customWidth="1"/>
    <col min="51" max="51" width="9.421875" style="4" hidden="1" customWidth="1"/>
    <col min="52" max="52" width="14.7109375" style="4" customWidth="1"/>
    <col min="53" max="53" width="15.00390625" style="4" customWidth="1"/>
    <col min="54" max="54" width="15.00390625" style="4" bestFit="1" customWidth="1"/>
    <col min="55" max="55" width="2.421875" style="8" customWidth="1"/>
    <col min="56" max="56" width="4.28125" style="8" hidden="1" customWidth="1"/>
    <col min="57" max="57" width="0" style="4" hidden="1" customWidth="1"/>
    <col min="58" max="58" width="15.00390625" style="4" bestFit="1" customWidth="1"/>
    <col min="59" max="59" width="12.8515625" style="4" bestFit="1" customWidth="1"/>
    <col min="60" max="16384" width="11.421875" style="4" customWidth="1"/>
  </cols>
  <sheetData>
    <row r="1" spans="1:54" ht="19.5" customHeight="1">
      <c r="A1" s="113" t="s">
        <v>350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5"/>
    </row>
    <row r="2" spans="1:54" ht="19.5" customHeight="1">
      <c r="A2" s="116" t="s">
        <v>377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8"/>
    </row>
    <row r="3" spans="1:54" ht="45">
      <c r="A3" s="100" t="s">
        <v>153</v>
      </c>
      <c r="B3" s="100" t="s">
        <v>154</v>
      </c>
      <c r="C3" s="100"/>
      <c r="D3" s="100"/>
      <c r="E3" s="101" t="s">
        <v>155</v>
      </c>
      <c r="F3" s="70" t="s">
        <v>156</v>
      </c>
      <c r="G3" s="102" t="s">
        <v>157</v>
      </c>
      <c r="H3" s="103" t="s">
        <v>158</v>
      </c>
      <c r="I3" s="103" t="s">
        <v>159</v>
      </c>
      <c r="J3" s="103" t="s">
        <v>160</v>
      </c>
      <c r="K3" s="103" t="s">
        <v>266</v>
      </c>
      <c r="L3" s="103" t="s">
        <v>266</v>
      </c>
      <c r="M3" s="103" t="s">
        <v>266</v>
      </c>
      <c r="N3" s="103" t="s">
        <v>266</v>
      </c>
      <c r="O3" s="103" t="s">
        <v>266</v>
      </c>
      <c r="P3" s="103" t="s">
        <v>266</v>
      </c>
      <c r="Q3" s="103" t="s">
        <v>266</v>
      </c>
      <c r="R3" s="103" t="s">
        <v>364</v>
      </c>
      <c r="S3" s="103" t="s">
        <v>267</v>
      </c>
      <c r="T3" s="103" t="s">
        <v>267</v>
      </c>
      <c r="U3" s="103" t="s">
        <v>267</v>
      </c>
      <c r="V3" s="103" t="s">
        <v>267</v>
      </c>
      <c r="W3" s="103" t="s">
        <v>267</v>
      </c>
      <c r="X3" s="103" t="s">
        <v>267</v>
      </c>
      <c r="Y3" s="103" t="s">
        <v>267</v>
      </c>
      <c r="Z3" s="103" t="s">
        <v>161</v>
      </c>
      <c r="AA3" s="103" t="s">
        <v>162</v>
      </c>
      <c r="AB3" s="103" t="s">
        <v>268</v>
      </c>
      <c r="AC3" s="103" t="s">
        <v>376</v>
      </c>
      <c r="AD3" s="103" t="s">
        <v>163</v>
      </c>
      <c r="AE3" s="103" t="s">
        <v>375</v>
      </c>
      <c r="AF3" s="103" t="s">
        <v>164</v>
      </c>
      <c r="AG3" s="103" t="s">
        <v>374</v>
      </c>
      <c r="AH3" s="103" t="s">
        <v>165</v>
      </c>
      <c r="AI3" s="103" t="s">
        <v>373</v>
      </c>
      <c r="AJ3" s="103" t="s">
        <v>166</v>
      </c>
      <c r="AK3" s="103" t="s">
        <v>372</v>
      </c>
      <c r="AL3" s="103" t="s">
        <v>167</v>
      </c>
      <c r="AM3" s="103" t="s">
        <v>371</v>
      </c>
      <c r="AN3" s="103" t="s">
        <v>168</v>
      </c>
      <c r="AO3" s="103" t="s">
        <v>370</v>
      </c>
      <c r="AP3" s="103" t="s">
        <v>169</v>
      </c>
      <c r="AQ3" s="103" t="s">
        <v>369</v>
      </c>
      <c r="AR3" s="103" t="s">
        <v>170</v>
      </c>
      <c r="AS3" s="103" t="s">
        <v>368</v>
      </c>
      <c r="AT3" s="103" t="s">
        <v>171</v>
      </c>
      <c r="AU3" s="103" t="s">
        <v>367</v>
      </c>
      <c r="AV3" s="103" t="s">
        <v>172</v>
      </c>
      <c r="AW3" s="103" t="s">
        <v>366</v>
      </c>
      <c r="AX3" s="103" t="s">
        <v>173</v>
      </c>
      <c r="AY3" s="103" t="s">
        <v>365</v>
      </c>
      <c r="AZ3" s="103" t="s">
        <v>174</v>
      </c>
      <c r="BA3" s="103" t="s">
        <v>175</v>
      </c>
      <c r="BB3" s="103" t="s">
        <v>176</v>
      </c>
    </row>
    <row r="4" spans="1:56" ht="11.25">
      <c r="A4" s="91">
        <v>1</v>
      </c>
      <c r="B4" s="119" t="s">
        <v>277</v>
      </c>
      <c r="C4" s="119"/>
      <c r="D4" s="119"/>
      <c r="E4" s="119"/>
      <c r="F4" s="119"/>
      <c r="G4" s="92">
        <f aca="true" t="shared" si="0" ref="G4:BD4">SUM(G5)</f>
        <v>8512608761.59</v>
      </c>
      <c r="H4" s="93">
        <f t="shared" si="0"/>
        <v>0</v>
      </c>
      <c r="I4" s="92">
        <f t="shared" si="0"/>
        <v>0</v>
      </c>
      <c r="J4" s="92">
        <f t="shared" si="0"/>
        <v>0</v>
      </c>
      <c r="K4" s="92">
        <f t="shared" si="0"/>
        <v>0</v>
      </c>
      <c r="L4" s="92">
        <f t="shared" si="0"/>
        <v>0</v>
      </c>
      <c r="M4" s="92">
        <f t="shared" si="0"/>
        <v>0</v>
      </c>
      <c r="N4" s="92">
        <f t="shared" si="0"/>
        <v>0</v>
      </c>
      <c r="O4" s="92">
        <f t="shared" si="0"/>
        <v>0</v>
      </c>
      <c r="P4" s="92">
        <f t="shared" si="0"/>
        <v>0</v>
      </c>
      <c r="Q4" s="92">
        <f t="shared" si="0"/>
        <v>0</v>
      </c>
      <c r="R4" s="92">
        <f t="shared" si="0"/>
        <v>0</v>
      </c>
      <c r="S4" s="92">
        <f t="shared" si="0"/>
        <v>0</v>
      </c>
      <c r="T4" s="92">
        <f t="shared" si="0"/>
        <v>0</v>
      </c>
      <c r="U4" s="92">
        <f t="shared" si="0"/>
        <v>0</v>
      </c>
      <c r="V4" s="92">
        <f t="shared" si="0"/>
        <v>0</v>
      </c>
      <c r="W4" s="92">
        <f t="shared" si="0"/>
        <v>0</v>
      </c>
      <c r="X4" s="92">
        <f t="shared" si="0"/>
        <v>0</v>
      </c>
      <c r="Y4" s="92">
        <f t="shared" si="0"/>
        <v>0</v>
      </c>
      <c r="Z4" s="92">
        <f t="shared" si="0"/>
        <v>0</v>
      </c>
      <c r="AA4" s="92">
        <f t="shared" si="0"/>
        <v>8512608761.59</v>
      </c>
      <c r="AB4" s="92">
        <f>SUM(AB5)</f>
        <v>8512608761.59</v>
      </c>
      <c r="AC4" s="92">
        <f>SUM(AC5)</f>
        <v>8512608761.59</v>
      </c>
      <c r="AD4" s="92">
        <f t="shared" si="0"/>
        <v>8054338084.030001</v>
      </c>
      <c r="AE4" s="92"/>
      <c r="AF4" s="92">
        <f t="shared" si="0"/>
        <v>7859477287.030001</v>
      </c>
      <c r="AG4" s="92"/>
      <c r="AH4" s="92">
        <f t="shared" si="0"/>
        <v>7669657732.030001</v>
      </c>
      <c r="AI4" s="92"/>
      <c r="AJ4" s="92">
        <f t="shared" si="0"/>
        <v>7626760668.030001</v>
      </c>
      <c r="AK4" s="92"/>
      <c r="AL4" s="92">
        <f t="shared" si="0"/>
        <v>7425044469.030001</v>
      </c>
      <c r="AM4" s="92"/>
      <c r="AN4" s="92">
        <f t="shared" si="0"/>
        <v>7301950786.030001</v>
      </c>
      <c r="AO4" s="92"/>
      <c r="AP4" s="92">
        <f t="shared" si="0"/>
        <v>7232836547.030001</v>
      </c>
      <c r="AQ4" s="92"/>
      <c r="AR4" s="92">
        <f t="shared" si="0"/>
        <v>7102623153.030001</v>
      </c>
      <c r="AS4" s="92"/>
      <c r="AT4" s="92">
        <f t="shared" si="0"/>
        <v>7115122302.030001</v>
      </c>
      <c r="AU4" s="92"/>
      <c r="AV4" s="92">
        <f t="shared" si="0"/>
        <v>7033526534.030001</v>
      </c>
      <c r="AW4" s="92"/>
      <c r="AX4" s="92">
        <f t="shared" si="0"/>
        <v>6988179418.030001</v>
      </c>
      <c r="AY4" s="92"/>
      <c r="AZ4" s="92">
        <f t="shared" si="0"/>
        <v>8512608761.59</v>
      </c>
      <c r="BA4" s="92">
        <f>BA5</f>
        <v>8512608761.59</v>
      </c>
      <c r="BB4" s="92">
        <f>BB5</f>
        <v>8273602595.18</v>
      </c>
      <c r="BC4" s="9"/>
      <c r="BD4" s="9">
        <f t="shared" si="0"/>
        <v>0</v>
      </c>
    </row>
    <row r="5" spans="1:54" ht="11.25">
      <c r="A5" s="37" t="s">
        <v>177</v>
      </c>
      <c r="B5" s="120" t="s">
        <v>200</v>
      </c>
      <c r="C5" s="120"/>
      <c r="D5" s="120"/>
      <c r="E5" s="120"/>
      <c r="F5" s="120"/>
      <c r="G5" s="5">
        <v>8512608761.59</v>
      </c>
      <c r="H5" s="82"/>
      <c r="I5" s="5"/>
      <c r="J5" s="5"/>
      <c r="K5" s="5"/>
      <c r="L5" s="5"/>
      <c r="M5" s="5"/>
      <c r="N5" s="5"/>
      <c r="O5" s="5"/>
      <c r="P5" s="5"/>
      <c r="Q5" s="5"/>
      <c r="R5" s="5">
        <f>+K5+L5+M5+N5+O5+P5+Q5</f>
        <v>0</v>
      </c>
      <c r="S5" s="5"/>
      <c r="T5" s="5"/>
      <c r="U5" s="5"/>
      <c r="V5" s="5"/>
      <c r="W5" s="5"/>
      <c r="X5" s="5"/>
      <c r="Y5" s="5"/>
      <c r="Z5" s="5">
        <f>+S5+T5+U5+V5+W5+X5+Y5</f>
        <v>0</v>
      </c>
      <c r="AA5" s="5">
        <f>+G5+H5-I5-J5-R5+Z5</f>
        <v>8512608761.59</v>
      </c>
      <c r="AB5" s="5">
        <v>8512608761.59</v>
      </c>
      <c r="AC5" s="5">
        <v>8512608761.59</v>
      </c>
      <c r="AD5" s="5">
        <f>+AB184</f>
        <v>8054338084.030001</v>
      </c>
      <c r="AE5" s="5"/>
      <c r="AF5" s="5">
        <f>+AD184</f>
        <v>7859477287.030001</v>
      </c>
      <c r="AG5" s="5"/>
      <c r="AH5" s="5">
        <f>+AF184</f>
        <v>7669657732.030001</v>
      </c>
      <c r="AI5" s="5"/>
      <c r="AJ5" s="5">
        <f>+AH184</f>
        <v>7626760668.030001</v>
      </c>
      <c r="AK5" s="5"/>
      <c r="AL5" s="5">
        <f>+AJ184</f>
        <v>7425044469.030001</v>
      </c>
      <c r="AM5" s="5"/>
      <c r="AN5" s="5">
        <f>+AL184</f>
        <v>7301950786.030001</v>
      </c>
      <c r="AO5" s="5"/>
      <c r="AP5" s="5">
        <f>+AN184</f>
        <v>7232836547.030001</v>
      </c>
      <c r="AQ5" s="5"/>
      <c r="AR5" s="5">
        <f>+AP184</f>
        <v>7102623153.030001</v>
      </c>
      <c r="AS5" s="5"/>
      <c r="AT5" s="5">
        <f>+AR184</f>
        <v>7115122302.030001</v>
      </c>
      <c r="AU5" s="5"/>
      <c r="AV5" s="5">
        <f>+AT184</f>
        <v>7033526534.030001</v>
      </c>
      <c r="AW5" s="5"/>
      <c r="AX5" s="5">
        <f>+AV184</f>
        <v>6988179418.030001</v>
      </c>
      <c r="AY5" s="5"/>
      <c r="AZ5" s="5">
        <v>8512608761.59</v>
      </c>
      <c r="BA5" s="15">
        <f>AY5+AW5+AU5+AS5+AQ5+AO5+AM5+AK5+AI5+AG5+AE5+AC5</f>
        <v>8512608761.59</v>
      </c>
      <c r="BB5" s="5">
        <f>BA186</f>
        <v>8273602595.18</v>
      </c>
    </row>
    <row r="6" spans="1:58" ht="11.25">
      <c r="A6" s="37">
        <v>2</v>
      </c>
      <c r="B6" s="24" t="s">
        <v>1</v>
      </c>
      <c r="C6" s="24"/>
      <c r="D6" s="24"/>
      <c r="E6" s="24" t="s">
        <v>2</v>
      </c>
      <c r="F6" s="73"/>
      <c r="G6" s="25">
        <f aca="true" t="shared" si="1" ref="G6:BB6">SUM(G7+G22)</f>
        <v>12110892827</v>
      </c>
      <c r="H6" s="35">
        <f t="shared" si="1"/>
        <v>0</v>
      </c>
      <c r="I6" s="25">
        <f t="shared" si="1"/>
        <v>0</v>
      </c>
      <c r="J6" s="25">
        <f t="shared" si="1"/>
        <v>0</v>
      </c>
      <c r="K6" s="25">
        <f t="shared" si="1"/>
        <v>0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5">
        <f t="shared" si="1"/>
        <v>0</v>
      </c>
      <c r="R6" s="25">
        <f t="shared" si="1"/>
        <v>0</v>
      </c>
      <c r="S6" s="25">
        <f t="shared" si="1"/>
        <v>0</v>
      </c>
      <c r="T6" s="25">
        <f t="shared" si="1"/>
        <v>0</v>
      </c>
      <c r="U6" s="25">
        <f t="shared" si="1"/>
        <v>0</v>
      </c>
      <c r="V6" s="25">
        <f t="shared" si="1"/>
        <v>0</v>
      </c>
      <c r="W6" s="25">
        <f t="shared" si="1"/>
        <v>0</v>
      </c>
      <c r="X6" s="25">
        <f t="shared" si="1"/>
        <v>0</v>
      </c>
      <c r="Y6" s="25">
        <f t="shared" si="1"/>
        <v>0</v>
      </c>
      <c r="Z6" s="25">
        <f t="shared" si="1"/>
        <v>0</v>
      </c>
      <c r="AA6" s="25">
        <f t="shared" si="1"/>
        <v>12110892827</v>
      </c>
      <c r="AB6" s="25">
        <f t="shared" si="1"/>
        <v>928157755</v>
      </c>
      <c r="AC6" s="25">
        <f t="shared" si="1"/>
        <v>403879835.61</v>
      </c>
      <c r="AD6" s="25">
        <f t="shared" si="1"/>
        <v>932940555</v>
      </c>
      <c r="AE6" s="25"/>
      <c r="AF6" s="25">
        <f t="shared" si="1"/>
        <v>1070170995</v>
      </c>
      <c r="AG6" s="25"/>
      <c r="AH6" s="25">
        <f t="shared" si="1"/>
        <v>1059545174</v>
      </c>
      <c r="AI6" s="25"/>
      <c r="AJ6" s="25">
        <f t="shared" si="1"/>
        <v>933848595</v>
      </c>
      <c r="AK6" s="25"/>
      <c r="AL6" s="25">
        <f t="shared" si="1"/>
        <v>1070386635</v>
      </c>
      <c r="AM6" s="25"/>
      <c r="AN6" s="25">
        <f t="shared" si="1"/>
        <v>1047010955</v>
      </c>
      <c r="AO6" s="25"/>
      <c r="AP6" s="25">
        <f t="shared" si="1"/>
        <v>946635135</v>
      </c>
      <c r="AQ6" s="25"/>
      <c r="AR6" s="25">
        <f t="shared" si="1"/>
        <v>1070192355</v>
      </c>
      <c r="AS6" s="25"/>
      <c r="AT6" s="25">
        <f t="shared" si="1"/>
        <v>978014755</v>
      </c>
      <c r="AU6" s="25"/>
      <c r="AV6" s="25">
        <f t="shared" si="1"/>
        <v>1003869955</v>
      </c>
      <c r="AW6" s="25"/>
      <c r="AX6" s="25">
        <f t="shared" si="1"/>
        <v>1070119963</v>
      </c>
      <c r="AY6" s="25"/>
      <c r="AZ6" s="25">
        <f t="shared" si="1"/>
        <v>12110892827</v>
      </c>
      <c r="BA6" s="25">
        <f t="shared" si="1"/>
        <v>403879835.61</v>
      </c>
      <c r="BB6" s="25">
        <f t="shared" si="1"/>
        <v>11707012991.39</v>
      </c>
      <c r="BC6" s="10"/>
      <c r="BD6" s="10" t="e">
        <f>SUM(BD7+BD22)</f>
        <v>#REF!</v>
      </c>
      <c r="BF6" s="86"/>
    </row>
    <row r="7" spans="1:58" ht="11.25">
      <c r="A7" s="37" t="s">
        <v>0</v>
      </c>
      <c r="B7" s="24" t="s">
        <v>16</v>
      </c>
      <c r="C7" s="24"/>
      <c r="D7" s="24"/>
      <c r="E7" s="24" t="s">
        <v>3</v>
      </c>
      <c r="F7" s="73"/>
      <c r="G7" s="25">
        <f>+G8</f>
        <v>12075535827</v>
      </c>
      <c r="H7" s="35">
        <f aca="true" t="shared" si="2" ref="H7:BD7">+H8</f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25">
        <f t="shared" si="2"/>
        <v>0</v>
      </c>
      <c r="O7" s="25">
        <f t="shared" si="2"/>
        <v>0</v>
      </c>
      <c r="P7" s="25">
        <f t="shared" si="2"/>
        <v>0</v>
      </c>
      <c r="Q7" s="25">
        <f t="shared" si="2"/>
        <v>0</v>
      </c>
      <c r="R7" s="25">
        <f t="shared" si="2"/>
        <v>0</v>
      </c>
      <c r="S7" s="25">
        <f t="shared" si="2"/>
        <v>0</v>
      </c>
      <c r="T7" s="25">
        <f t="shared" si="2"/>
        <v>0</v>
      </c>
      <c r="U7" s="25">
        <f t="shared" si="2"/>
        <v>0</v>
      </c>
      <c r="V7" s="25">
        <f t="shared" si="2"/>
        <v>0</v>
      </c>
      <c r="W7" s="25">
        <f t="shared" si="2"/>
        <v>0</v>
      </c>
      <c r="X7" s="25">
        <f t="shared" si="2"/>
        <v>0</v>
      </c>
      <c r="Y7" s="25">
        <f t="shared" si="2"/>
        <v>0</v>
      </c>
      <c r="Z7" s="25">
        <f t="shared" si="2"/>
        <v>0</v>
      </c>
      <c r="AA7" s="25">
        <f t="shared" si="2"/>
        <v>12075535827</v>
      </c>
      <c r="AB7" s="25">
        <f t="shared" si="2"/>
        <v>925857289</v>
      </c>
      <c r="AC7" s="25">
        <f t="shared" si="2"/>
        <v>382497589.37</v>
      </c>
      <c r="AD7" s="25">
        <f t="shared" si="2"/>
        <v>930857289</v>
      </c>
      <c r="AE7" s="25"/>
      <c r="AF7" s="25">
        <f t="shared" si="2"/>
        <v>1067107289</v>
      </c>
      <c r="AG7" s="25"/>
      <c r="AH7" s="25">
        <f t="shared" si="2"/>
        <v>1056481468</v>
      </c>
      <c r="AI7" s="25"/>
      <c r="AJ7" s="25">
        <f t="shared" si="2"/>
        <v>930857289</v>
      </c>
      <c r="AK7" s="25"/>
      <c r="AL7" s="25">
        <f t="shared" si="2"/>
        <v>1067107289</v>
      </c>
      <c r="AM7" s="25"/>
      <c r="AN7" s="25">
        <f t="shared" si="2"/>
        <v>1043857289</v>
      </c>
      <c r="AO7" s="25"/>
      <c r="AP7" s="25">
        <f t="shared" si="2"/>
        <v>943481469</v>
      </c>
      <c r="AQ7" s="25"/>
      <c r="AR7" s="25">
        <f t="shared" si="2"/>
        <v>1067107289</v>
      </c>
      <c r="AS7" s="25"/>
      <c r="AT7" s="25">
        <f t="shared" si="2"/>
        <v>974857289</v>
      </c>
      <c r="AU7" s="25"/>
      <c r="AV7" s="25">
        <f t="shared" si="2"/>
        <v>1000857289</v>
      </c>
      <c r="AW7" s="25"/>
      <c r="AX7" s="25">
        <f t="shared" si="2"/>
        <v>1067107289</v>
      </c>
      <c r="AY7" s="25"/>
      <c r="AZ7" s="25">
        <f t="shared" si="2"/>
        <v>12075535827</v>
      </c>
      <c r="BA7" s="25">
        <f t="shared" si="2"/>
        <v>382497589.37</v>
      </c>
      <c r="BB7" s="25">
        <f t="shared" si="2"/>
        <v>11693038237.63</v>
      </c>
      <c r="BC7" s="10"/>
      <c r="BD7" s="10" t="e">
        <f t="shared" si="2"/>
        <v>#REF!</v>
      </c>
      <c r="BF7" s="86"/>
    </row>
    <row r="8" spans="1:58" ht="11.25">
      <c r="A8" s="37" t="s">
        <v>203</v>
      </c>
      <c r="B8" s="24" t="s">
        <v>17</v>
      </c>
      <c r="C8" s="24"/>
      <c r="D8" s="24"/>
      <c r="E8" s="24" t="s">
        <v>18</v>
      </c>
      <c r="F8" s="73"/>
      <c r="G8" s="25">
        <f aca="true" t="shared" si="3" ref="G8:BB8">+G9+G13</f>
        <v>12075535827</v>
      </c>
      <c r="H8" s="3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5">
        <f t="shared" si="3"/>
        <v>0</v>
      </c>
      <c r="Q8" s="25">
        <f t="shared" si="3"/>
        <v>0</v>
      </c>
      <c r="R8" s="25">
        <f t="shared" si="3"/>
        <v>0</v>
      </c>
      <c r="S8" s="25">
        <f t="shared" si="3"/>
        <v>0</v>
      </c>
      <c r="T8" s="25">
        <f t="shared" si="3"/>
        <v>0</v>
      </c>
      <c r="U8" s="25">
        <f t="shared" si="3"/>
        <v>0</v>
      </c>
      <c r="V8" s="25">
        <f t="shared" si="3"/>
        <v>0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5">
        <f t="shared" si="3"/>
        <v>0</v>
      </c>
      <c r="AA8" s="25">
        <f t="shared" si="3"/>
        <v>12075535827</v>
      </c>
      <c r="AB8" s="25">
        <f t="shared" si="3"/>
        <v>925857289</v>
      </c>
      <c r="AC8" s="25">
        <f t="shared" si="3"/>
        <v>382497589.37</v>
      </c>
      <c r="AD8" s="25">
        <f t="shared" si="3"/>
        <v>930857289</v>
      </c>
      <c r="AE8" s="25"/>
      <c r="AF8" s="25">
        <f t="shared" si="3"/>
        <v>1067107289</v>
      </c>
      <c r="AG8" s="25"/>
      <c r="AH8" s="25">
        <f t="shared" si="3"/>
        <v>1056481468</v>
      </c>
      <c r="AI8" s="25"/>
      <c r="AJ8" s="25">
        <f t="shared" si="3"/>
        <v>930857289</v>
      </c>
      <c r="AK8" s="25"/>
      <c r="AL8" s="25">
        <f t="shared" si="3"/>
        <v>1067107289</v>
      </c>
      <c r="AM8" s="25"/>
      <c r="AN8" s="25">
        <f t="shared" si="3"/>
        <v>1043857289</v>
      </c>
      <c r="AO8" s="25"/>
      <c r="AP8" s="25">
        <f t="shared" si="3"/>
        <v>943481469</v>
      </c>
      <c r="AQ8" s="25"/>
      <c r="AR8" s="25">
        <f t="shared" si="3"/>
        <v>1067107289</v>
      </c>
      <c r="AS8" s="25"/>
      <c r="AT8" s="25">
        <f t="shared" si="3"/>
        <v>974857289</v>
      </c>
      <c r="AU8" s="25"/>
      <c r="AV8" s="25">
        <f t="shared" si="3"/>
        <v>1000857289</v>
      </c>
      <c r="AW8" s="25"/>
      <c r="AX8" s="25">
        <f t="shared" si="3"/>
        <v>1067107289</v>
      </c>
      <c r="AY8" s="25"/>
      <c r="AZ8" s="25">
        <f t="shared" si="3"/>
        <v>12075535827</v>
      </c>
      <c r="BA8" s="25">
        <f t="shared" si="3"/>
        <v>382497589.37</v>
      </c>
      <c r="BB8" s="25">
        <f t="shared" si="3"/>
        <v>11693038237.63</v>
      </c>
      <c r="BC8" s="10"/>
      <c r="BD8" s="10" t="e">
        <f>+BD9+BD13</f>
        <v>#REF!</v>
      </c>
      <c r="BF8" s="86"/>
    </row>
    <row r="9" spans="1:58" ht="11.25">
      <c r="A9" s="37" t="s">
        <v>204</v>
      </c>
      <c r="B9" s="24" t="s">
        <v>32</v>
      </c>
      <c r="C9" s="24"/>
      <c r="D9" s="24"/>
      <c r="E9" s="24" t="s">
        <v>33</v>
      </c>
      <c r="F9" s="73"/>
      <c r="G9" s="25">
        <f>+G10</f>
        <v>600000000</v>
      </c>
      <c r="H9" s="35">
        <f aca="true" t="shared" si="4" ref="H9:W10">+H10</f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  <c r="W9" s="25">
        <f t="shared" si="4"/>
        <v>0</v>
      </c>
      <c r="X9" s="25">
        <f aca="true" t="shared" si="5" ref="X9:AL10">+X10</f>
        <v>0</v>
      </c>
      <c r="Y9" s="25">
        <f t="shared" si="5"/>
        <v>0</v>
      </c>
      <c r="Z9" s="25">
        <f t="shared" si="5"/>
        <v>0</v>
      </c>
      <c r="AA9" s="25">
        <f t="shared" si="5"/>
        <v>600000000</v>
      </c>
      <c r="AB9" s="25">
        <f t="shared" si="5"/>
        <v>0</v>
      </c>
      <c r="AC9" s="25">
        <f t="shared" si="5"/>
        <v>920645.37</v>
      </c>
      <c r="AD9" s="25">
        <f t="shared" si="5"/>
        <v>5000000</v>
      </c>
      <c r="AE9" s="25"/>
      <c r="AF9" s="25">
        <f t="shared" si="5"/>
        <v>141250000</v>
      </c>
      <c r="AG9" s="25"/>
      <c r="AH9" s="25">
        <f t="shared" si="5"/>
        <v>5000000</v>
      </c>
      <c r="AI9" s="25"/>
      <c r="AJ9" s="25">
        <f t="shared" si="5"/>
        <v>5000000</v>
      </c>
      <c r="AK9" s="25"/>
      <c r="AL9" s="25">
        <f t="shared" si="5"/>
        <v>141250000</v>
      </c>
      <c r="AM9" s="25"/>
      <c r="AN9" s="25">
        <f aca="true" t="shared" si="6" ref="AN9:BB10">+AN10</f>
        <v>5000000</v>
      </c>
      <c r="AO9" s="25"/>
      <c r="AP9" s="25">
        <f t="shared" si="6"/>
        <v>5000000</v>
      </c>
      <c r="AQ9" s="25"/>
      <c r="AR9" s="25">
        <f t="shared" si="6"/>
        <v>141250000</v>
      </c>
      <c r="AS9" s="25"/>
      <c r="AT9" s="25">
        <f t="shared" si="6"/>
        <v>5000000</v>
      </c>
      <c r="AU9" s="25"/>
      <c r="AV9" s="25">
        <f t="shared" si="6"/>
        <v>5000000</v>
      </c>
      <c r="AW9" s="25"/>
      <c r="AX9" s="25">
        <f t="shared" si="6"/>
        <v>141250000</v>
      </c>
      <c r="AY9" s="25"/>
      <c r="AZ9" s="25">
        <f t="shared" si="6"/>
        <v>600000000</v>
      </c>
      <c r="BA9" s="25">
        <f t="shared" si="6"/>
        <v>920645.37</v>
      </c>
      <c r="BB9" s="25">
        <f t="shared" si="6"/>
        <v>599079354.63</v>
      </c>
      <c r="BC9" s="10"/>
      <c r="BD9" s="10">
        <f>+BD10</f>
        <v>0</v>
      </c>
      <c r="BF9" s="86"/>
    </row>
    <row r="10" spans="1:58" ht="22.5">
      <c r="A10" s="37" t="s">
        <v>205</v>
      </c>
      <c r="B10" s="24" t="s">
        <v>34</v>
      </c>
      <c r="C10" s="24"/>
      <c r="D10" s="24"/>
      <c r="E10" s="24" t="s">
        <v>35</v>
      </c>
      <c r="F10" s="73"/>
      <c r="G10" s="25">
        <f>+G11</f>
        <v>600000000</v>
      </c>
      <c r="H10" s="3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0</v>
      </c>
      <c r="N10" s="25">
        <f t="shared" si="4"/>
        <v>0</v>
      </c>
      <c r="O10" s="25">
        <f t="shared" si="4"/>
        <v>0</v>
      </c>
      <c r="P10" s="25">
        <f t="shared" si="4"/>
        <v>0</v>
      </c>
      <c r="Q10" s="25">
        <f t="shared" si="4"/>
        <v>0</v>
      </c>
      <c r="R10" s="25">
        <f t="shared" si="4"/>
        <v>0</v>
      </c>
      <c r="S10" s="25">
        <f t="shared" si="4"/>
        <v>0</v>
      </c>
      <c r="T10" s="25">
        <f t="shared" si="4"/>
        <v>0</v>
      </c>
      <c r="U10" s="25">
        <f t="shared" si="4"/>
        <v>0</v>
      </c>
      <c r="V10" s="25">
        <f t="shared" si="4"/>
        <v>0</v>
      </c>
      <c r="W10" s="25">
        <f t="shared" si="4"/>
        <v>0</v>
      </c>
      <c r="X10" s="25">
        <f t="shared" si="5"/>
        <v>0</v>
      </c>
      <c r="Y10" s="25">
        <f t="shared" si="5"/>
        <v>0</v>
      </c>
      <c r="Z10" s="25">
        <f t="shared" si="5"/>
        <v>0</v>
      </c>
      <c r="AA10" s="25">
        <f t="shared" si="5"/>
        <v>600000000</v>
      </c>
      <c r="AB10" s="25">
        <f t="shared" si="5"/>
        <v>0</v>
      </c>
      <c r="AC10" s="25">
        <f t="shared" si="5"/>
        <v>920645.37</v>
      </c>
      <c r="AD10" s="25">
        <f t="shared" si="5"/>
        <v>5000000</v>
      </c>
      <c r="AE10" s="25"/>
      <c r="AF10" s="25">
        <f t="shared" si="5"/>
        <v>141250000</v>
      </c>
      <c r="AG10" s="25"/>
      <c r="AH10" s="25">
        <f t="shared" si="5"/>
        <v>5000000</v>
      </c>
      <c r="AI10" s="25"/>
      <c r="AJ10" s="25">
        <f t="shared" si="5"/>
        <v>5000000</v>
      </c>
      <c r="AK10" s="25"/>
      <c r="AL10" s="25">
        <f t="shared" si="5"/>
        <v>141250000</v>
      </c>
      <c r="AM10" s="25"/>
      <c r="AN10" s="25">
        <f t="shared" si="6"/>
        <v>5000000</v>
      </c>
      <c r="AO10" s="25"/>
      <c r="AP10" s="25">
        <f t="shared" si="6"/>
        <v>5000000</v>
      </c>
      <c r="AQ10" s="25"/>
      <c r="AR10" s="25">
        <f t="shared" si="6"/>
        <v>141250000</v>
      </c>
      <c r="AS10" s="25"/>
      <c r="AT10" s="25">
        <f t="shared" si="6"/>
        <v>5000000</v>
      </c>
      <c r="AU10" s="25"/>
      <c r="AV10" s="25">
        <f t="shared" si="6"/>
        <v>5000000</v>
      </c>
      <c r="AW10" s="25"/>
      <c r="AX10" s="25">
        <f t="shared" si="6"/>
        <v>141250000</v>
      </c>
      <c r="AY10" s="25"/>
      <c r="AZ10" s="25">
        <f t="shared" si="6"/>
        <v>600000000</v>
      </c>
      <c r="BA10" s="25">
        <f t="shared" si="6"/>
        <v>920645.37</v>
      </c>
      <c r="BB10" s="25">
        <f t="shared" si="6"/>
        <v>599079354.63</v>
      </c>
      <c r="BC10" s="10"/>
      <c r="BD10" s="10">
        <f>+BD11</f>
        <v>0</v>
      </c>
      <c r="BF10" s="86"/>
    </row>
    <row r="11" spans="1:58" ht="22.5">
      <c r="A11" s="37" t="s">
        <v>206</v>
      </c>
      <c r="B11" s="24" t="s">
        <v>36</v>
      </c>
      <c r="C11" s="24"/>
      <c r="D11" s="24"/>
      <c r="E11" s="24" t="s">
        <v>49</v>
      </c>
      <c r="F11" s="73"/>
      <c r="G11" s="25">
        <f aca="true" t="shared" si="7" ref="G11:BB11">SUM(G12:G12)</f>
        <v>600000000</v>
      </c>
      <c r="H11" s="35">
        <f t="shared" si="7"/>
        <v>0</v>
      </c>
      <c r="I11" s="25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25">
        <f t="shared" si="7"/>
        <v>0</v>
      </c>
      <c r="O11" s="25">
        <f t="shared" si="7"/>
        <v>0</v>
      </c>
      <c r="P11" s="25">
        <f t="shared" si="7"/>
        <v>0</v>
      </c>
      <c r="Q11" s="25">
        <f t="shared" si="7"/>
        <v>0</v>
      </c>
      <c r="R11" s="25">
        <f t="shared" si="7"/>
        <v>0</v>
      </c>
      <c r="S11" s="25">
        <f t="shared" si="7"/>
        <v>0</v>
      </c>
      <c r="T11" s="25">
        <f t="shared" si="7"/>
        <v>0</v>
      </c>
      <c r="U11" s="25">
        <f t="shared" si="7"/>
        <v>0</v>
      </c>
      <c r="V11" s="25">
        <f t="shared" si="7"/>
        <v>0</v>
      </c>
      <c r="W11" s="25">
        <f t="shared" si="7"/>
        <v>0</v>
      </c>
      <c r="X11" s="25">
        <f t="shared" si="7"/>
        <v>0</v>
      </c>
      <c r="Y11" s="25">
        <f t="shared" si="7"/>
        <v>0</v>
      </c>
      <c r="Z11" s="25">
        <f t="shared" si="7"/>
        <v>0</v>
      </c>
      <c r="AA11" s="25">
        <f t="shared" si="7"/>
        <v>600000000</v>
      </c>
      <c r="AB11" s="25">
        <f t="shared" si="7"/>
        <v>0</v>
      </c>
      <c r="AC11" s="25">
        <f t="shared" si="7"/>
        <v>920645.37</v>
      </c>
      <c r="AD11" s="25">
        <f t="shared" si="7"/>
        <v>5000000</v>
      </c>
      <c r="AE11" s="25"/>
      <c r="AF11" s="25">
        <f t="shared" si="7"/>
        <v>141250000</v>
      </c>
      <c r="AG11" s="25"/>
      <c r="AH11" s="25">
        <f t="shared" si="7"/>
        <v>5000000</v>
      </c>
      <c r="AI11" s="25"/>
      <c r="AJ11" s="25">
        <f t="shared" si="7"/>
        <v>5000000</v>
      </c>
      <c r="AK11" s="25"/>
      <c r="AL11" s="25">
        <f t="shared" si="7"/>
        <v>141250000</v>
      </c>
      <c r="AM11" s="25"/>
      <c r="AN11" s="25">
        <f t="shared" si="7"/>
        <v>5000000</v>
      </c>
      <c r="AO11" s="25"/>
      <c r="AP11" s="25">
        <f t="shared" si="7"/>
        <v>5000000</v>
      </c>
      <c r="AQ11" s="25"/>
      <c r="AR11" s="25">
        <f t="shared" si="7"/>
        <v>141250000</v>
      </c>
      <c r="AS11" s="25"/>
      <c r="AT11" s="25">
        <f t="shared" si="7"/>
        <v>5000000</v>
      </c>
      <c r="AU11" s="25"/>
      <c r="AV11" s="25">
        <f t="shared" si="7"/>
        <v>5000000</v>
      </c>
      <c r="AW11" s="25"/>
      <c r="AX11" s="25">
        <f t="shared" si="7"/>
        <v>141250000</v>
      </c>
      <c r="AY11" s="25"/>
      <c r="AZ11" s="25">
        <f t="shared" si="7"/>
        <v>600000000</v>
      </c>
      <c r="BA11" s="25">
        <f t="shared" si="7"/>
        <v>920645.37</v>
      </c>
      <c r="BB11" s="25">
        <f t="shared" si="7"/>
        <v>599079354.63</v>
      </c>
      <c r="BC11" s="10"/>
      <c r="BD11" s="10">
        <f>SUM(BD12:BD12)</f>
        <v>0</v>
      </c>
      <c r="BF11" s="86"/>
    </row>
    <row r="12" spans="1:58" ht="22.5">
      <c r="A12" s="1" t="s">
        <v>207</v>
      </c>
      <c r="B12" s="2" t="s">
        <v>37</v>
      </c>
      <c r="C12" s="2"/>
      <c r="D12" s="2"/>
      <c r="E12" s="26" t="s">
        <v>4</v>
      </c>
      <c r="F12" s="71" t="s">
        <v>270</v>
      </c>
      <c r="G12" s="3">
        <v>600000000</v>
      </c>
      <c r="H12" s="82"/>
      <c r="I12" s="5"/>
      <c r="J12" s="5"/>
      <c r="K12" s="5"/>
      <c r="L12" s="5"/>
      <c r="M12" s="5"/>
      <c r="N12" s="5"/>
      <c r="O12" s="5"/>
      <c r="P12" s="5"/>
      <c r="Q12" s="5"/>
      <c r="R12" s="5">
        <f>+K12+L12+M12+N12+O12+P12+Q12</f>
        <v>0</v>
      </c>
      <c r="S12" s="5"/>
      <c r="T12" s="5"/>
      <c r="U12" s="5"/>
      <c r="V12" s="5"/>
      <c r="W12" s="5"/>
      <c r="X12" s="5"/>
      <c r="Y12" s="5"/>
      <c r="Z12" s="5">
        <f>+S12+T12+U12+V12+W12+X12+Y12</f>
        <v>0</v>
      </c>
      <c r="AA12" s="15">
        <f>+G12+H12-I12-J12-R12+Z12</f>
        <v>600000000</v>
      </c>
      <c r="AB12" s="15"/>
      <c r="AC12" s="15">
        <v>920645.37</v>
      </c>
      <c r="AD12" s="15">
        <v>5000000</v>
      </c>
      <c r="AE12" s="15"/>
      <c r="AF12" s="15">
        <v>141250000</v>
      </c>
      <c r="AG12" s="15"/>
      <c r="AH12" s="15">
        <v>5000000</v>
      </c>
      <c r="AI12" s="15"/>
      <c r="AJ12" s="15">
        <v>5000000</v>
      </c>
      <c r="AK12" s="15"/>
      <c r="AL12" s="15">
        <f>5000000+136250000</f>
        <v>141250000</v>
      </c>
      <c r="AM12" s="15"/>
      <c r="AN12" s="15">
        <v>5000000</v>
      </c>
      <c r="AO12" s="15"/>
      <c r="AP12" s="15">
        <v>5000000</v>
      </c>
      <c r="AQ12" s="15"/>
      <c r="AR12" s="15">
        <v>141250000</v>
      </c>
      <c r="AS12" s="15"/>
      <c r="AT12" s="15">
        <v>5000000</v>
      </c>
      <c r="AU12" s="15"/>
      <c r="AV12" s="15">
        <v>5000000</v>
      </c>
      <c r="AW12" s="15"/>
      <c r="AX12" s="15">
        <f>5000000+136250000</f>
        <v>141250000</v>
      </c>
      <c r="AY12" s="15"/>
      <c r="AZ12" s="15">
        <f>+AB12+AD12+AF12+AH12+AJ12+AL12+AN12+AP12+AR12+AT12+AV12+AX12</f>
        <v>600000000</v>
      </c>
      <c r="BA12" s="15">
        <f>AY12+AW12+AU12+AS12+AQ12+AO12+AM12+AK12+AI12+AG12+AE12+AC12</f>
        <v>920645.37</v>
      </c>
      <c r="BB12" s="15">
        <f>+AA12-BA12</f>
        <v>599079354.63</v>
      </c>
      <c r="BD12" s="27">
        <f>+AA12-AZ12</f>
        <v>0</v>
      </c>
      <c r="BF12" s="86"/>
    </row>
    <row r="13" spans="1:58" ht="11.25">
      <c r="A13" s="37" t="s">
        <v>208</v>
      </c>
      <c r="B13" s="24" t="s">
        <v>19</v>
      </c>
      <c r="C13" s="24"/>
      <c r="D13" s="24"/>
      <c r="E13" s="24" t="s">
        <v>20</v>
      </c>
      <c r="F13" s="73"/>
      <c r="G13" s="25">
        <f>G14</f>
        <v>11475535827</v>
      </c>
      <c r="H13" s="35">
        <f aca="true" t="shared" si="8" ref="H13:BB13">H14</f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0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5">
        <f t="shared" si="8"/>
        <v>0</v>
      </c>
      <c r="S13" s="25">
        <f t="shared" si="8"/>
        <v>0</v>
      </c>
      <c r="T13" s="25">
        <f t="shared" si="8"/>
        <v>0</v>
      </c>
      <c r="U13" s="25">
        <f t="shared" si="8"/>
        <v>0</v>
      </c>
      <c r="V13" s="25">
        <f t="shared" si="8"/>
        <v>0</v>
      </c>
      <c r="W13" s="25">
        <f t="shared" si="8"/>
        <v>0</v>
      </c>
      <c r="X13" s="25">
        <f t="shared" si="8"/>
        <v>0</v>
      </c>
      <c r="Y13" s="25">
        <f t="shared" si="8"/>
        <v>0</v>
      </c>
      <c r="Z13" s="25">
        <f t="shared" si="8"/>
        <v>0</v>
      </c>
      <c r="AA13" s="25">
        <f t="shared" si="8"/>
        <v>11475535827</v>
      </c>
      <c r="AB13" s="25">
        <f t="shared" si="8"/>
        <v>925857289</v>
      </c>
      <c r="AC13" s="25">
        <f t="shared" si="8"/>
        <v>381576944</v>
      </c>
      <c r="AD13" s="25">
        <f t="shared" si="8"/>
        <v>925857289</v>
      </c>
      <c r="AE13" s="25"/>
      <c r="AF13" s="25">
        <f t="shared" si="8"/>
        <v>925857289</v>
      </c>
      <c r="AG13" s="25"/>
      <c r="AH13" s="25">
        <f t="shared" si="8"/>
        <v>1051481468</v>
      </c>
      <c r="AI13" s="25"/>
      <c r="AJ13" s="25">
        <f t="shared" si="8"/>
        <v>925857289</v>
      </c>
      <c r="AK13" s="25"/>
      <c r="AL13" s="25">
        <f t="shared" si="8"/>
        <v>925857289</v>
      </c>
      <c r="AM13" s="25"/>
      <c r="AN13" s="25">
        <f t="shared" si="8"/>
        <v>1038857289</v>
      </c>
      <c r="AO13" s="25"/>
      <c r="AP13" s="25">
        <f t="shared" si="8"/>
        <v>938481469</v>
      </c>
      <c r="AQ13" s="25"/>
      <c r="AR13" s="25">
        <f t="shared" si="8"/>
        <v>925857289</v>
      </c>
      <c r="AS13" s="25"/>
      <c r="AT13" s="25">
        <f t="shared" si="8"/>
        <v>969857289</v>
      </c>
      <c r="AU13" s="25"/>
      <c r="AV13" s="25">
        <f t="shared" si="8"/>
        <v>995857289</v>
      </c>
      <c r="AW13" s="25"/>
      <c r="AX13" s="25">
        <f t="shared" si="8"/>
        <v>925857289</v>
      </c>
      <c r="AY13" s="25"/>
      <c r="AZ13" s="25">
        <f t="shared" si="8"/>
        <v>11475535827</v>
      </c>
      <c r="BA13" s="25">
        <f t="shared" si="8"/>
        <v>381576944</v>
      </c>
      <c r="BB13" s="25">
        <f t="shared" si="8"/>
        <v>11093958883</v>
      </c>
      <c r="BC13" s="10"/>
      <c r="BD13" s="10" t="e">
        <f>+BD14+#REF!+#REF!</f>
        <v>#REF!</v>
      </c>
      <c r="BF13" s="86"/>
    </row>
    <row r="14" spans="1:58" ht="22.5">
      <c r="A14" s="37" t="s">
        <v>209</v>
      </c>
      <c r="B14" s="24" t="s">
        <v>38</v>
      </c>
      <c r="C14" s="24"/>
      <c r="D14" s="24"/>
      <c r="E14" s="24" t="s">
        <v>39</v>
      </c>
      <c r="F14" s="73"/>
      <c r="G14" s="25">
        <f aca="true" t="shared" si="9" ref="G14:BB14">G15+G17</f>
        <v>11475535827</v>
      </c>
      <c r="H14" s="35">
        <f t="shared" si="9"/>
        <v>0</v>
      </c>
      <c r="I14" s="25">
        <f t="shared" si="9"/>
        <v>0</v>
      </c>
      <c r="J14" s="25">
        <f t="shared" si="9"/>
        <v>0</v>
      </c>
      <c r="K14" s="25">
        <f t="shared" si="9"/>
        <v>0</v>
      </c>
      <c r="L14" s="25">
        <f t="shared" si="9"/>
        <v>0</v>
      </c>
      <c r="M14" s="25">
        <f t="shared" si="9"/>
        <v>0</v>
      </c>
      <c r="N14" s="25">
        <f t="shared" si="9"/>
        <v>0</v>
      </c>
      <c r="O14" s="25">
        <f t="shared" si="9"/>
        <v>0</v>
      </c>
      <c r="P14" s="25">
        <f t="shared" si="9"/>
        <v>0</v>
      </c>
      <c r="Q14" s="25">
        <f t="shared" si="9"/>
        <v>0</v>
      </c>
      <c r="R14" s="25">
        <f t="shared" si="9"/>
        <v>0</v>
      </c>
      <c r="S14" s="25">
        <f t="shared" si="9"/>
        <v>0</v>
      </c>
      <c r="T14" s="25">
        <f t="shared" si="9"/>
        <v>0</v>
      </c>
      <c r="U14" s="25">
        <f t="shared" si="9"/>
        <v>0</v>
      </c>
      <c r="V14" s="25">
        <f t="shared" si="9"/>
        <v>0</v>
      </c>
      <c r="W14" s="25">
        <f t="shared" si="9"/>
        <v>0</v>
      </c>
      <c r="X14" s="25">
        <f t="shared" si="9"/>
        <v>0</v>
      </c>
      <c r="Y14" s="25">
        <f t="shared" si="9"/>
        <v>0</v>
      </c>
      <c r="Z14" s="25">
        <f t="shared" si="9"/>
        <v>0</v>
      </c>
      <c r="AA14" s="25">
        <f t="shared" si="9"/>
        <v>11475535827</v>
      </c>
      <c r="AB14" s="25">
        <f t="shared" si="9"/>
        <v>925857289</v>
      </c>
      <c r="AC14" s="25">
        <f>AC15+AC17</f>
        <v>381576944</v>
      </c>
      <c r="AD14" s="25">
        <f t="shared" si="9"/>
        <v>925857289</v>
      </c>
      <c r="AE14" s="25"/>
      <c r="AF14" s="25">
        <f t="shared" si="9"/>
        <v>925857289</v>
      </c>
      <c r="AG14" s="25"/>
      <c r="AH14" s="25">
        <f t="shared" si="9"/>
        <v>1051481468</v>
      </c>
      <c r="AI14" s="25"/>
      <c r="AJ14" s="25">
        <f t="shared" si="9"/>
        <v>925857289</v>
      </c>
      <c r="AK14" s="25"/>
      <c r="AL14" s="25">
        <f t="shared" si="9"/>
        <v>925857289</v>
      </c>
      <c r="AM14" s="25"/>
      <c r="AN14" s="25">
        <f t="shared" si="9"/>
        <v>1038857289</v>
      </c>
      <c r="AO14" s="25"/>
      <c r="AP14" s="25">
        <f t="shared" si="9"/>
        <v>938481469</v>
      </c>
      <c r="AQ14" s="25"/>
      <c r="AR14" s="25">
        <f t="shared" si="9"/>
        <v>925857289</v>
      </c>
      <c r="AS14" s="25"/>
      <c r="AT14" s="25">
        <f t="shared" si="9"/>
        <v>969857289</v>
      </c>
      <c r="AU14" s="25"/>
      <c r="AV14" s="25">
        <f t="shared" si="9"/>
        <v>995857289</v>
      </c>
      <c r="AW14" s="25"/>
      <c r="AX14" s="25">
        <f t="shared" si="9"/>
        <v>925857289</v>
      </c>
      <c r="AY14" s="25"/>
      <c r="AZ14" s="25">
        <f t="shared" si="9"/>
        <v>11475535827</v>
      </c>
      <c r="BA14" s="25">
        <f t="shared" si="9"/>
        <v>381576944</v>
      </c>
      <c r="BB14" s="25">
        <f t="shared" si="9"/>
        <v>11093958883</v>
      </c>
      <c r="BC14" s="10"/>
      <c r="BD14" s="10">
        <f>+BD15</f>
        <v>0</v>
      </c>
      <c r="BF14" s="86"/>
    </row>
    <row r="15" spans="1:58" ht="11.25">
      <c r="A15" s="37" t="s">
        <v>210</v>
      </c>
      <c r="B15" s="24" t="s">
        <v>290</v>
      </c>
      <c r="C15" s="24"/>
      <c r="D15" s="24"/>
      <c r="E15" s="24" t="s">
        <v>289</v>
      </c>
      <c r="F15" s="73"/>
      <c r="G15" s="25">
        <f aca="true" t="shared" si="10" ref="G15:BB15">SUM(G16:G16)</f>
        <v>1825519778</v>
      </c>
      <c r="H15" s="35">
        <f t="shared" si="10"/>
        <v>0</v>
      </c>
      <c r="I15" s="25">
        <f t="shared" si="10"/>
        <v>0</v>
      </c>
      <c r="J15" s="25">
        <f t="shared" si="10"/>
        <v>0</v>
      </c>
      <c r="K15" s="25">
        <f t="shared" si="10"/>
        <v>0</v>
      </c>
      <c r="L15" s="25">
        <f t="shared" si="10"/>
        <v>0</v>
      </c>
      <c r="M15" s="25">
        <f t="shared" si="10"/>
        <v>0</v>
      </c>
      <c r="N15" s="25">
        <f t="shared" si="10"/>
        <v>0</v>
      </c>
      <c r="O15" s="25">
        <f t="shared" si="10"/>
        <v>0</v>
      </c>
      <c r="P15" s="25">
        <f t="shared" si="10"/>
        <v>0</v>
      </c>
      <c r="Q15" s="25">
        <f t="shared" si="10"/>
        <v>0</v>
      </c>
      <c r="R15" s="25">
        <f t="shared" si="10"/>
        <v>0</v>
      </c>
      <c r="S15" s="25">
        <f t="shared" si="10"/>
        <v>0</v>
      </c>
      <c r="T15" s="25">
        <f t="shared" si="10"/>
        <v>0</v>
      </c>
      <c r="U15" s="25">
        <f t="shared" si="10"/>
        <v>0</v>
      </c>
      <c r="V15" s="25">
        <f t="shared" si="10"/>
        <v>0</v>
      </c>
      <c r="W15" s="25">
        <f t="shared" si="10"/>
        <v>0</v>
      </c>
      <c r="X15" s="25">
        <f t="shared" si="10"/>
        <v>0</v>
      </c>
      <c r="Y15" s="25">
        <f t="shared" si="10"/>
        <v>0</v>
      </c>
      <c r="Z15" s="25">
        <f t="shared" si="10"/>
        <v>0</v>
      </c>
      <c r="AA15" s="25">
        <f t="shared" si="10"/>
        <v>1825519778</v>
      </c>
      <c r="AB15" s="25">
        <f t="shared" si="10"/>
        <v>152126648</v>
      </c>
      <c r="AC15" s="25">
        <f t="shared" si="10"/>
        <v>0</v>
      </c>
      <c r="AD15" s="25">
        <f t="shared" si="10"/>
        <v>152126648</v>
      </c>
      <c r="AE15" s="25"/>
      <c r="AF15" s="25">
        <f t="shared" si="10"/>
        <v>152126648</v>
      </c>
      <c r="AG15" s="25"/>
      <c r="AH15" s="25">
        <f t="shared" si="10"/>
        <v>152126648</v>
      </c>
      <c r="AI15" s="25"/>
      <c r="AJ15" s="25">
        <f t="shared" si="10"/>
        <v>152126648</v>
      </c>
      <c r="AK15" s="25"/>
      <c r="AL15" s="25">
        <f t="shared" si="10"/>
        <v>152126648</v>
      </c>
      <c r="AM15" s="25"/>
      <c r="AN15" s="25">
        <f t="shared" si="10"/>
        <v>152126648</v>
      </c>
      <c r="AO15" s="25"/>
      <c r="AP15" s="25">
        <f t="shared" si="10"/>
        <v>152126648</v>
      </c>
      <c r="AQ15" s="25"/>
      <c r="AR15" s="25">
        <f t="shared" si="10"/>
        <v>152126648</v>
      </c>
      <c r="AS15" s="25"/>
      <c r="AT15" s="25">
        <f t="shared" si="10"/>
        <v>152126648</v>
      </c>
      <c r="AU15" s="25"/>
      <c r="AV15" s="25">
        <f t="shared" si="10"/>
        <v>152126648</v>
      </c>
      <c r="AW15" s="25"/>
      <c r="AX15" s="25">
        <f t="shared" si="10"/>
        <v>152126650</v>
      </c>
      <c r="AY15" s="25"/>
      <c r="AZ15" s="25">
        <f t="shared" si="10"/>
        <v>1825519778</v>
      </c>
      <c r="BA15" s="25">
        <f t="shared" si="10"/>
        <v>0</v>
      </c>
      <c r="BB15" s="25">
        <f t="shared" si="10"/>
        <v>1825519778</v>
      </c>
      <c r="BC15" s="10"/>
      <c r="BD15" s="10">
        <f>SUM(BD16:BD16)</f>
        <v>0</v>
      </c>
      <c r="BF15" s="86"/>
    </row>
    <row r="16" spans="1:58" ht="11.25">
      <c r="A16" s="1" t="s">
        <v>211</v>
      </c>
      <c r="B16" s="2" t="s">
        <v>291</v>
      </c>
      <c r="C16" s="2"/>
      <c r="D16" s="2"/>
      <c r="E16" s="2" t="s">
        <v>292</v>
      </c>
      <c r="F16" s="71" t="s">
        <v>296</v>
      </c>
      <c r="G16" s="3">
        <v>1825519778</v>
      </c>
      <c r="H16" s="82"/>
      <c r="I16" s="5"/>
      <c r="J16" s="5"/>
      <c r="K16" s="5"/>
      <c r="L16" s="5"/>
      <c r="M16" s="5"/>
      <c r="N16" s="5"/>
      <c r="O16" s="5"/>
      <c r="P16" s="5"/>
      <c r="Q16" s="5"/>
      <c r="R16" s="5">
        <f>+K16+L16+M16+N16+O16+P16+Q16</f>
        <v>0</v>
      </c>
      <c r="S16" s="5"/>
      <c r="T16" s="5"/>
      <c r="U16" s="5"/>
      <c r="V16" s="5"/>
      <c r="W16" s="5"/>
      <c r="X16" s="5"/>
      <c r="Y16" s="5"/>
      <c r="Z16" s="5">
        <f>+S16+T16+U16+V16+W16+X16+Y16</f>
        <v>0</v>
      </c>
      <c r="AA16" s="15">
        <f>+G16+H16-I16-J16-R16+Z16</f>
        <v>1825519778</v>
      </c>
      <c r="AB16" s="15">
        <v>152126648</v>
      </c>
      <c r="AC16" s="15"/>
      <c r="AD16" s="15">
        <v>152126648</v>
      </c>
      <c r="AE16" s="15"/>
      <c r="AF16" s="15">
        <v>152126648</v>
      </c>
      <c r="AG16" s="15"/>
      <c r="AH16" s="15">
        <v>152126648</v>
      </c>
      <c r="AI16" s="15"/>
      <c r="AJ16" s="15">
        <v>152126648</v>
      </c>
      <c r="AK16" s="15"/>
      <c r="AL16" s="15">
        <v>152126648</v>
      </c>
      <c r="AM16" s="15"/>
      <c r="AN16" s="15">
        <v>152126648</v>
      </c>
      <c r="AO16" s="15"/>
      <c r="AP16" s="15">
        <v>152126648</v>
      </c>
      <c r="AQ16" s="15"/>
      <c r="AR16" s="15">
        <v>152126648</v>
      </c>
      <c r="AS16" s="15"/>
      <c r="AT16" s="15">
        <v>152126648</v>
      </c>
      <c r="AU16" s="15"/>
      <c r="AV16" s="15">
        <v>152126648</v>
      </c>
      <c r="AW16" s="15"/>
      <c r="AX16" s="15">
        <v>152126650</v>
      </c>
      <c r="AY16" s="15"/>
      <c r="AZ16" s="15">
        <f>+AB16+AD16+AF16+AH16+AJ16+AL16+AN16+AP16+AR16+AT16+AV16+AX16</f>
        <v>1825519778</v>
      </c>
      <c r="BA16" s="15">
        <f>AY16+AW16+AU16+AS16+AQ16+AO16+AM16+AK16+AI16+AG16+AE16+AC16</f>
        <v>0</v>
      </c>
      <c r="BB16" s="5">
        <f>+AA16-BA16</f>
        <v>1825519778</v>
      </c>
      <c r="BD16" s="27">
        <f>+AA16-AZ16</f>
        <v>0</v>
      </c>
      <c r="BF16" s="86"/>
    </row>
    <row r="17" spans="1:58" ht="11.25">
      <c r="A17" s="37" t="s">
        <v>310</v>
      </c>
      <c r="B17" s="24" t="s">
        <v>40</v>
      </c>
      <c r="C17" s="24"/>
      <c r="D17" s="24"/>
      <c r="E17" s="24" t="s">
        <v>41</v>
      </c>
      <c r="F17" s="73"/>
      <c r="G17" s="25">
        <f>SUM(G18:G21)</f>
        <v>9650016049</v>
      </c>
      <c r="H17" s="35">
        <f aca="true" t="shared" si="11" ref="H17:BD17">SUM(H18:H21)</f>
        <v>0</v>
      </c>
      <c r="I17" s="25">
        <f t="shared" si="11"/>
        <v>0</v>
      </c>
      <c r="J17" s="25">
        <f t="shared" si="11"/>
        <v>0</v>
      </c>
      <c r="K17" s="25">
        <f t="shared" si="11"/>
        <v>0</v>
      </c>
      <c r="L17" s="25">
        <f t="shared" si="11"/>
        <v>0</v>
      </c>
      <c r="M17" s="25">
        <f t="shared" si="11"/>
        <v>0</v>
      </c>
      <c r="N17" s="25">
        <f t="shared" si="11"/>
        <v>0</v>
      </c>
      <c r="O17" s="25">
        <f t="shared" si="11"/>
        <v>0</v>
      </c>
      <c r="P17" s="25">
        <f t="shared" si="11"/>
        <v>0</v>
      </c>
      <c r="Q17" s="25">
        <f t="shared" si="11"/>
        <v>0</v>
      </c>
      <c r="R17" s="25">
        <f t="shared" si="11"/>
        <v>0</v>
      </c>
      <c r="S17" s="25">
        <f t="shared" si="11"/>
        <v>0</v>
      </c>
      <c r="T17" s="25">
        <f t="shared" si="11"/>
        <v>0</v>
      </c>
      <c r="U17" s="25">
        <f t="shared" si="11"/>
        <v>0</v>
      </c>
      <c r="V17" s="25">
        <f t="shared" si="11"/>
        <v>0</v>
      </c>
      <c r="W17" s="25">
        <f t="shared" si="11"/>
        <v>0</v>
      </c>
      <c r="X17" s="25">
        <f t="shared" si="11"/>
        <v>0</v>
      </c>
      <c r="Y17" s="25">
        <f t="shared" si="11"/>
        <v>0</v>
      </c>
      <c r="Z17" s="25">
        <f t="shared" si="11"/>
        <v>0</v>
      </c>
      <c r="AA17" s="25">
        <f t="shared" si="11"/>
        <v>9650016049</v>
      </c>
      <c r="AB17" s="25">
        <f t="shared" si="11"/>
        <v>773730641</v>
      </c>
      <c r="AC17" s="25">
        <f t="shared" si="11"/>
        <v>381576944</v>
      </c>
      <c r="AD17" s="25">
        <f t="shared" si="11"/>
        <v>773730641</v>
      </c>
      <c r="AE17" s="25"/>
      <c r="AF17" s="25">
        <f t="shared" si="11"/>
        <v>773730641</v>
      </c>
      <c r="AG17" s="25"/>
      <c r="AH17" s="25">
        <f t="shared" si="11"/>
        <v>899354820</v>
      </c>
      <c r="AI17" s="25"/>
      <c r="AJ17" s="25">
        <f t="shared" si="11"/>
        <v>773730641</v>
      </c>
      <c r="AK17" s="25"/>
      <c r="AL17" s="25">
        <f t="shared" si="11"/>
        <v>773730641</v>
      </c>
      <c r="AM17" s="25"/>
      <c r="AN17" s="25">
        <f t="shared" si="11"/>
        <v>886730641</v>
      </c>
      <c r="AO17" s="25"/>
      <c r="AP17" s="25">
        <f t="shared" si="11"/>
        <v>786354821</v>
      </c>
      <c r="AQ17" s="25"/>
      <c r="AR17" s="25">
        <f t="shared" si="11"/>
        <v>773730641</v>
      </c>
      <c r="AS17" s="25"/>
      <c r="AT17" s="25">
        <f t="shared" si="11"/>
        <v>817730641</v>
      </c>
      <c r="AU17" s="25"/>
      <c r="AV17" s="25">
        <f t="shared" si="11"/>
        <v>843730641</v>
      </c>
      <c r="AW17" s="25"/>
      <c r="AX17" s="25">
        <f t="shared" si="11"/>
        <v>773730639</v>
      </c>
      <c r="AY17" s="25"/>
      <c r="AZ17" s="25">
        <f>SUM(AZ18:AZ21)</f>
        <v>9650016049</v>
      </c>
      <c r="BA17" s="25">
        <f t="shared" si="11"/>
        <v>381576944</v>
      </c>
      <c r="BB17" s="25">
        <f t="shared" si="11"/>
        <v>9268439105</v>
      </c>
      <c r="BC17" s="10"/>
      <c r="BD17" s="10">
        <f t="shared" si="11"/>
        <v>0</v>
      </c>
      <c r="BF17" s="86"/>
    </row>
    <row r="18" spans="1:58" ht="11.25">
      <c r="A18" s="1" t="s">
        <v>311</v>
      </c>
      <c r="B18" s="2" t="s">
        <v>42</v>
      </c>
      <c r="C18" s="2"/>
      <c r="D18" s="2"/>
      <c r="E18" s="2" t="s">
        <v>45</v>
      </c>
      <c r="F18" s="71" t="s">
        <v>272</v>
      </c>
      <c r="G18" s="3">
        <v>25248359</v>
      </c>
      <c r="H18" s="82"/>
      <c r="I18" s="5"/>
      <c r="J18" s="5"/>
      <c r="K18" s="5"/>
      <c r="L18" s="5"/>
      <c r="M18" s="5"/>
      <c r="N18" s="5"/>
      <c r="O18" s="5"/>
      <c r="P18" s="5"/>
      <c r="Q18" s="5"/>
      <c r="R18" s="5">
        <f>+K18+L18+M18+N18+O18+P18+Q18</f>
        <v>0</v>
      </c>
      <c r="S18" s="5"/>
      <c r="T18" s="5"/>
      <c r="U18" s="5"/>
      <c r="V18" s="5"/>
      <c r="W18" s="5"/>
      <c r="X18" s="5"/>
      <c r="Y18" s="5"/>
      <c r="Z18" s="5">
        <f>+S18+T18+U18+V18+W18+X18+Y18</f>
        <v>0</v>
      </c>
      <c r="AA18" s="15">
        <f aca="true" t="shared" si="12" ref="AA18:AA24">+G18+H18-I18-J18-R18+Z18</f>
        <v>25248359</v>
      </c>
      <c r="AB18" s="5">
        <v>0</v>
      </c>
      <c r="AC18" s="5">
        <v>24512970</v>
      </c>
      <c r="AD18" s="5">
        <v>0</v>
      </c>
      <c r="AE18" s="5"/>
      <c r="AF18" s="5">
        <v>0</v>
      </c>
      <c r="AG18" s="5"/>
      <c r="AH18" s="5">
        <v>12624179</v>
      </c>
      <c r="AI18" s="5"/>
      <c r="AJ18" s="5">
        <v>0</v>
      </c>
      <c r="AK18" s="5"/>
      <c r="AL18" s="5">
        <v>0</v>
      </c>
      <c r="AM18" s="5"/>
      <c r="AN18" s="5">
        <v>0</v>
      </c>
      <c r="AO18" s="5"/>
      <c r="AP18" s="5">
        <v>12624180</v>
      </c>
      <c r="AQ18" s="5"/>
      <c r="AR18" s="5"/>
      <c r="AS18" s="5"/>
      <c r="AT18" s="5"/>
      <c r="AU18" s="5"/>
      <c r="AV18" s="5"/>
      <c r="AW18" s="5"/>
      <c r="AX18" s="5"/>
      <c r="AY18" s="5"/>
      <c r="AZ18" s="15">
        <f>+AB18+AD18+AF18+AH18+AJ18+AL18+AN18+AP18+AR18+AT18+AV18+AX18</f>
        <v>25248359</v>
      </c>
      <c r="BA18" s="15">
        <f>AY18+AW18+AU18+AS18+AQ18+AO18+AM18+AK18+AI18+AG18+AE18+AC18</f>
        <v>24512970</v>
      </c>
      <c r="BB18" s="5">
        <f>+AA18-BA18</f>
        <v>735389</v>
      </c>
      <c r="BD18" s="27">
        <f>+AA18-AZ18</f>
        <v>0</v>
      </c>
      <c r="BF18" s="86"/>
    </row>
    <row r="19" spans="1:58" ht="11.25">
      <c r="A19" s="1" t="s">
        <v>312</v>
      </c>
      <c r="B19" s="2" t="s">
        <v>43</v>
      </c>
      <c r="C19" s="2"/>
      <c r="D19" s="2"/>
      <c r="E19" s="2" t="s">
        <v>46</v>
      </c>
      <c r="F19" s="71" t="s">
        <v>271</v>
      </c>
      <c r="G19" s="3">
        <v>9284767690</v>
      </c>
      <c r="H19" s="82"/>
      <c r="I19" s="5"/>
      <c r="J19" s="5"/>
      <c r="K19" s="5"/>
      <c r="L19" s="5"/>
      <c r="M19" s="5"/>
      <c r="N19" s="5"/>
      <c r="O19" s="5"/>
      <c r="P19" s="5"/>
      <c r="Q19" s="5"/>
      <c r="R19" s="5">
        <f>+K19+L19+M19+N19+O19+P19+Q19</f>
        <v>0</v>
      </c>
      <c r="S19" s="5"/>
      <c r="T19" s="5"/>
      <c r="U19" s="5"/>
      <c r="V19" s="5"/>
      <c r="W19" s="5"/>
      <c r="X19" s="5"/>
      <c r="Y19" s="5"/>
      <c r="Z19" s="5">
        <f>+S19+T19+U19+V19+W19+X19+Y19</f>
        <v>0</v>
      </c>
      <c r="AA19" s="15">
        <f t="shared" si="12"/>
        <v>9284767690</v>
      </c>
      <c r="AB19" s="5">
        <v>773730641</v>
      </c>
      <c r="AC19" s="5">
        <v>357063974</v>
      </c>
      <c r="AD19" s="5">
        <v>773730641</v>
      </c>
      <c r="AE19" s="5"/>
      <c r="AF19" s="5">
        <v>773730641</v>
      </c>
      <c r="AG19" s="5"/>
      <c r="AH19" s="5">
        <v>773730641</v>
      </c>
      <c r="AI19" s="5"/>
      <c r="AJ19" s="5">
        <v>773730641</v>
      </c>
      <c r="AK19" s="5"/>
      <c r="AL19" s="5">
        <v>773730641</v>
      </c>
      <c r="AM19" s="5"/>
      <c r="AN19" s="5">
        <v>773730641</v>
      </c>
      <c r="AO19" s="5"/>
      <c r="AP19" s="5">
        <v>773730641</v>
      </c>
      <c r="AQ19" s="5"/>
      <c r="AR19" s="5">
        <v>773730641</v>
      </c>
      <c r="AS19" s="5"/>
      <c r="AT19" s="5">
        <v>773730641</v>
      </c>
      <c r="AU19" s="5"/>
      <c r="AV19" s="5">
        <v>773730641</v>
      </c>
      <c r="AW19" s="5"/>
      <c r="AX19" s="5">
        <v>773730639</v>
      </c>
      <c r="AY19" s="5"/>
      <c r="AZ19" s="15">
        <f>+AB19+AD19+AF19+AH19+AJ19+AL19+AN19+AP19+AR19+AT19+AV19+AX19</f>
        <v>9284767690</v>
      </c>
      <c r="BA19" s="15">
        <f>AY19+AW19+AU19+AS19+AQ19+AO19+AM19+AK19+AI19+AG19+AE19+AC19</f>
        <v>357063974</v>
      </c>
      <c r="BB19" s="5">
        <f>+AA19-BA19</f>
        <v>8927703716</v>
      </c>
      <c r="BD19" s="27">
        <f>+AA19-AZ19</f>
        <v>0</v>
      </c>
      <c r="BF19" s="86"/>
    </row>
    <row r="20" spans="1:58" ht="11.25">
      <c r="A20" s="1" t="s">
        <v>313</v>
      </c>
      <c r="B20" s="2" t="s">
        <v>44</v>
      </c>
      <c r="C20" s="2"/>
      <c r="D20" s="2"/>
      <c r="E20" s="2" t="s">
        <v>48</v>
      </c>
      <c r="F20" s="71" t="s">
        <v>273</v>
      </c>
      <c r="G20" s="3">
        <v>210000000</v>
      </c>
      <c r="H20" s="82"/>
      <c r="I20" s="5"/>
      <c r="J20" s="5"/>
      <c r="K20" s="5"/>
      <c r="L20" s="5"/>
      <c r="M20" s="5"/>
      <c r="N20" s="5"/>
      <c r="O20" s="5"/>
      <c r="P20" s="5"/>
      <c r="Q20" s="5"/>
      <c r="R20" s="5">
        <f>+K20+L20+M20+N20+O20+P20+Q20</f>
        <v>0</v>
      </c>
      <c r="S20" s="5"/>
      <c r="T20" s="5"/>
      <c r="U20" s="5"/>
      <c r="V20" s="5"/>
      <c r="W20" s="5"/>
      <c r="X20" s="5"/>
      <c r="Y20" s="5"/>
      <c r="Z20" s="5">
        <f>+S20+T20+U20+V20+W20+X20+Y20</f>
        <v>0</v>
      </c>
      <c r="AA20" s="15">
        <f t="shared" si="12"/>
        <v>210000000</v>
      </c>
      <c r="AB20" s="5">
        <v>0</v>
      </c>
      <c r="AC20" s="5"/>
      <c r="AD20" s="5">
        <v>0</v>
      </c>
      <c r="AE20" s="5"/>
      <c r="AF20" s="5">
        <v>0</v>
      </c>
      <c r="AG20" s="5"/>
      <c r="AH20" s="5">
        <v>70000000</v>
      </c>
      <c r="AI20" s="5"/>
      <c r="AJ20" s="5">
        <v>0</v>
      </c>
      <c r="AK20" s="5"/>
      <c r="AL20" s="5">
        <v>0</v>
      </c>
      <c r="AM20" s="5"/>
      <c r="AN20" s="5">
        <v>70000000</v>
      </c>
      <c r="AO20" s="5"/>
      <c r="AP20" s="5">
        <v>0</v>
      </c>
      <c r="AQ20" s="5"/>
      <c r="AR20" s="5">
        <v>0</v>
      </c>
      <c r="AS20" s="5"/>
      <c r="AT20" s="5">
        <v>0</v>
      </c>
      <c r="AU20" s="5"/>
      <c r="AV20" s="5">
        <v>70000000</v>
      </c>
      <c r="AW20" s="5"/>
      <c r="AX20" s="5"/>
      <c r="AY20" s="5"/>
      <c r="AZ20" s="15">
        <f>+AB20+AD20+AF20+AH20+AJ20+AL20+AN20+AP20+AR20+AT20+AV20+AX20</f>
        <v>210000000</v>
      </c>
      <c r="BA20" s="15">
        <f>AY20+AW20+AU20+AS20+AQ20+AO20+AM20+AK20+AI20+AG20+AE20+AC20</f>
        <v>0</v>
      </c>
      <c r="BB20" s="5">
        <f>+AA20-BA20</f>
        <v>210000000</v>
      </c>
      <c r="BD20" s="27">
        <f>+AA20-AZ20</f>
        <v>0</v>
      </c>
      <c r="BF20" s="86"/>
    </row>
    <row r="21" spans="1:58" ht="11.25">
      <c r="A21" s="1" t="s">
        <v>314</v>
      </c>
      <c r="B21" s="2" t="s">
        <v>47</v>
      </c>
      <c r="C21" s="2"/>
      <c r="D21" s="2"/>
      <c r="E21" s="2" t="s">
        <v>293</v>
      </c>
      <c r="F21" s="78" t="s">
        <v>303</v>
      </c>
      <c r="G21" s="5">
        <v>130000000</v>
      </c>
      <c r="H21" s="82"/>
      <c r="I21" s="5"/>
      <c r="J21" s="5"/>
      <c r="K21" s="5"/>
      <c r="L21" s="5"/>
      <c r="M21" s="5"/>
      <c r="N21" s="5"/>
      <c r="O21" s="5"/>
      <c r="P21" s="5"/>
      <c r="Q21" s="5"/>
      <c r="R21" s="5">
        <f>+K21+L21+M21+N21+O21+P21+Q21</f>
        <v>0</v>
      </c>
      <c r="S21" s="5"/>
      <c r="T21" s="5"/>
      <c r="U21" s="5"/>
      <c r="V21" s="5"/>
      <c r="W21" s="5"/>
      <c r="X21" s="5"/>
      <c r="Y21" s="5"/>
      <c r="Z21" s="5">
        <f>+S21+T21+U21+V21+W21+X21+Y21</f>
        <v>0</v>
      </c>
      <c r="AA21" s="15">
        <f t="shared" si="12"/>
        <v>130000000</v>
      </c>
      <c r="AB21" s="5">
        <v>0</v>
      </c>
      <c r="AC21" s="5"/>
      <c r="AD21" s="5">
        <v>0</v>
      </c>
      <c r="AE21" s="5"/>
      <c r="AF21" s="5">
        <v>0</v>
      </c>
      <c r="AG21" s="5"/>
      <c r="AH21" s="5">
        <v>43000000</v>
      </c>
      <c r="AI21" s="5"/>
      <c r="AJ21" s="5">
        <v>0</v>
      </c>
      <c r="AK21" s="5"/>
      <c r="AL21" s="5">
        <v>0</v>
      </c>
      <c r="AM21" s="5"/>
      <c r="AN21" s="5">
        <v>43000000</v>
      </c>
      <c r="AO21" s="5"/>
      <c r="AP21" s="5">
        <v>0</v>
      </c>
      <c r="AQ21" s="5"/>
      <c r="AR21" s="5">
        <v>0</v>
      </c>
      <c r="AS21" s="5"/>
      <c r="AT21" s="5">
        <v>44000000</v>
      </c>
      <c r="AU21" s="5"/>
      <c r="AV21" s="5">
        <v>0</v>
      </c>
      <c r="AW21" s="5"/>
      <c r="AX21" s="5">
        <v>0</v>
      </c>
      <c r="AY21" s="5"/>
      <c r="AZ21" s="15">
        <f>+AB21+AD21+AF21+AH21+AJ21+AL21+AN21+AP21+AR21+AT21+AV21+AX21</f>
        <v>130000000</v>
      </c>
      <c r="BA21" s="15">
        <f>AY21+AW21+AU21+AS21+AQ21+AO21+AM21+AK21+AI21+AG21+AE21+AC21</f>
        <v>0</v>
      </c>
      <c r="BB21" s="5">
        <f>+AA21-BA21</f>
        <v>130000000</v>
      </c>
      <c r="BD21" s="27">
        <f>+AA21-AZ21</f>
        <v>0</v>
      </c>
      <c r="BF21" s="86"/>
    </row>
    <row r="22" spans="1:58" ht="11.25">
      <c r="A22" s="37" t="s">
        <v>178</v>
      </c>
      <c r="B22" s="24" t="s">
        <v>5</v>
      </c>
      <c r="C22" s="24"/>
      <c r="D22" s="24"/>
      <c r="E22" s="24" t="s">
        <v>6</v>
      </c>
      <c r="F22" s="73"/>
      <c r="G22" s="35">
        <f>G23+G31</f>
        <v>35357000</v>
      </c>
      <c r="H22" s="35">
        <f>H23+H31</f>
        <v>0</v>
      </c>
      <c r="I22" s="35">
        <f aca="true" t="shared" si="13" ref="I22:Z22">I23+I31</f>
        <v>0</v>
      </c>
      <c r="J22" s="35">
        <f t="shared" si="13"/>
        <v>0</v>
      </c>
      <c r="K22" s="35">
        <f t="shared" si="13"/>
        <v>0</v>
      </c>
      <c r="L22" s="35">
        <f t="shared" si="13"/>
        <v>0</v>
      </c>
      <c r="M22" s="35">
        <f t="shared" si="13"/>
        <v>0</v>
      </c>
      <c r="N22" s="35">
        <f t="shared" si="13"/>
        <v>0</v>
      </c>
      <c r="O22" s="35">
        <f t="shared" si="13"/>
        <v>0</v>
      </c>
      <c r="P22" s="35">
        <f t="shared" si="13"/>
        <v>0</v>
      </c>
      <c r="Q22" s="35">
        <f t="shared" si="13"/>
        <v>0</v>
      </c>
      <c r="R22" s="35">
        <f t="shared" si="13"/>
        <v>0</v>
      </c>
      <c r="S22" s="35">
        <f t="shared" si="13"/>
        <v>0</v>
      </c>
      <c r="T22" s="35">
        <f t="shared" si="13"/>
        <v>0</v>
      </c>
      <c r="U22" s="35">
        <f t="shared" si="13"/>
        <v>0</v>
      </c>
      <c r="V22" s="35">
        <f t="shared" si="13"/>
        <v>0</v>
      </c>
      <c r="W22" s="35">
        <f t="shared" si="13"/>
        <v>0</v>
      </c>
      <c r="X22" s="35">
        <f t="shared" si="13"/>
        <v>0</v>
      </c>
      <c r="Y22" s="35">
        <f t="shared" si="13"/>
        <v>0</v>
      </c>
      <c r="Z22" s="35">
        <f t="shared" si="13"/>
        <v>0</v>
      </c>
      <c r="AA22" s="84">
        <f t="shared" si="12"/>
        <v>35357000</v>
      </c>
      <c r="AB22" s="35">
        <f>AB23+AB31</f>
        <v>2300466</v>
      </c>
      <c r="AC22" s="35">
        <f>AC23+AC31</f>
        <v>21382246.240000002</v>
      </c>
      <c r="AD22" s="35">
        <f>AD23+AD31</f>
        <v>2083266</v>
      </c>
      <c r="AE22" s="35"/>
      <c r="AF22" s="35">
        <f>AF23+AF31</f>
        <v>3063706</v>
      </c>
      <c r="AG22" s="35"/>
      <c r="AH22" s="35">
        <f>AH23+AH31</f>
        <v>3063706</v>
      </c>
      <c r="AI22" s="35"/>
      <c r="AJ22" s="35">
        <f>AJ23+AJ31</f>
        <v>2991306</v>
      </c>
      <c r="AK22" s="35"/>
      <c r="AL22" s="35">
        <f>AL23+AL31</f>
        <v>3279346</v>
      </c>
      <c r="AM22" s="35"/>
      <c r="AN22" s="35">
        <f>AN23+AN31</f>
        <v>3153666</v>
      </c>
      <c r="AO22" s="35"/>
      <c r="AP22" s="35">
        <f>AP23+AP31</f>
        <v>3153666</v>
      </c>
      <c r="AQ22" s="35"/>
      <c r="AR22" s="35">
        <f>AR23+AR31</f>
        <v>3085066</v>
      </c>
      <c r="AS22" s="35"/>
      <c r="AT22" s="35">
        <f>AT23+AT31</f>
        <v>3157466</v>
      </c>
      <c r="AU22" s="35"/>
      <c r="AV22" s="35">
        <f>AV23+AV31</f>
        <v>3012666</v>
      </c>
      <c r="AW22" s="35"/>
      <c r="AX22" s="35">
        <f>AX23+AX31</f>
        <v>3012674</v>
      </c>
      <c r="AY22" s="35"/>
      <c r="AZ22" s="35">
        <f>AZ23+AZ31</f>
        <v>35357000</v>
      </c>
      <c r="BA22" s="35">
        <f>BA23+BA31</f>
        <v>21382246.240000002</v>
      </c>
      <c r="BB22" s="35">
        <f>BB23+BB31</f>
        <v>13974753.759999998</v>
      </c>
      <c r="BC22" s="10"/>
      <c r="BD22" s="10">
        <f>SUM(BD33:BD36)</f>
        <v>0</v>
      </c>
      <c r="BF22" s="86"/>
    </row>
    <row r="23" spans="1:58" ht="11.25">
      <c r="A23" s="37" t="s">
        <v>393</v>
      </c>
      <c r="B23" s="24" t="s">
        <v>361</v>
      </c>
      <c r="C23" s="24"/>
      <c r="D23" s="24"/>
      <c r="E23" s="24" t="s">
        <v>352</v>
      </c>
      <c r="F23" s="73"/>
      <c r="G23" s="35">
        <f>G24</f>
        <v>0</v>
      </c>
      <c r="H23" s="35">
        <f>H24</f>
        <v>0</v>
      </c>
      <c r="I23" s="35">
        <f aca="true" t="shared" si="14" ref="I23:Z23">I24</f>
        <v>0</v>
      </c>
      <c r="J23" s="35">
        <f t="shared" si="14"/>
        <v>0</v>
      </c>
      <c r="K23" s="35">
        <f t="shared" si="14"/>
        <v>0</v>
      </c>
      <c r="L23" s="35">
        <f t="shared" si="14"/>
        <v>0</v>
      </c>
      <c r="M23" s="35">
        <f t="shared" si="14"/>
        <v>0</v>
      </c>
      <c r="N23" s="35">
        <f t="shared" si="14"/>
        <v>0</v>
      </c>
      <c r="O23" s="35">
        <f t="shared" si="14"/>
        <v>0</v>
      </c>
      <c r="P23" s="35">
        <f t="shared" si="14"/>
        <v>0</v>
      </c>
      <c r="Q23" s="35">
        <f t="shared" si="14"/>
        <v>0</v>
      </c>
      <c r="R23" s="35">
        <f t="shared" si="14"/>
        <v>0</v>
      </c>
      <c r="S23" s="35">
        <f t="shared" si="14"/>
        <v>0</v>
      </c>
      <c r="T23" s="35">
        <f t="shared" si="14"/>
        <v>0</v>
      </c>
      <c r="U23" s="35">
        <f t="shared" si="14"/>
        <v>0</v>
      </c>
      <c r="V23" s="35">
        <f t="shared" si="14"/>
        <v>0</v>
      </c>
      <c r="W23" s="35">
        <f t="shared" si="14"/>
        <v>0</v>
      </c>
      <c r="X23" s="35">
        <f t="shared" si="14"/>
        <v>0</v>
      </c>
      <c r="Y23" s="35">
        <f t="shared" si="14"/>
        <v>0</v>
      </c>
      <c r="Z23" s="35">
        <f t="shared" si="14"/>
        <v>0</v>
      </c>
      <c r="AA23" s="84">
        <f t="shared" si="12"/>
        <v>0</v>
      </c>
      <c r="AB23" s="35">
        <f>AB24</f>
        <v>0</v>
      </c>
      <c r="AC23" s="35">
        <f>AC24</f>
        <v>0</v>
      </c>
      <c r="AD23" s="35">
        <f>AD24</f>
        <v>0</v>
      </c>
      <c r="AE23" s="35"/>
      <c r="AF23" s="35">
        <f>AF24</f>
        <v>0</v>
      </c>
      <c r="AG23" s="35"/>
      <c r="AH23" s="35">
        <f>AH24</f>
        <v>0</v>
      </c>
      <c r="AI23" s="35"/>
      <c r="AJ23" s="35">
        <f>AJ24</f>
        <v>0</v>
      </c>
      <c r="AK23" s="35"/>
      <c r="AL23" s="35">
        <f>AL24</f>
        <v>0</v>
      </c>
      <c r="AM23" s="35"/>
      <c r="AN23" s="35">
        <f>AN24</f>
        <v>0</v>
      </c>
      <c r="AO23" s="35"/>
      <c r="AP23" s="35">
        <f>AP24</f>
        <v>0</v>
      </c>
      <c r="AQ23" s="35"/>
      <c r="AR23" s="35">
        <f>AR24</f>
        <v>0</v>
      </c>
      <c r="AS23" s="35"/>
      <c r="AT23" s="35">
        <f>AT24</f>
        <v>0</v>
      </c>
      <c r="AU23" s="35"/>
      <c r="AV23" s="35">
        <f>AV24</f>
        <v>0</v>
      </c>
      <c r="AW23" s="35"/>
      <c r="AX23" s="35">
        <f>AX24</f>
        <v>0</v>
      </c>
      <c r="AY23" s="35"/>
      <c r="AZ23" s="35">
        <f>AZ24</f>
        <v>0</v>
      </c>
      <c r="BA23" s="35">
        <f>BA24</f>
        <v>0</v>
      </c>
      <c r="BB23" s="35">
        <f>BB24</f>
        <v>0</v>
      </c>
      <c r="BC23" s="10"/>
      <c r="BD23" s="10"/>
      <c r="BF23" s="86"/>
    </row>
    <row r="24" spans="1:58" ht="11.25">
      <c r="A24" s="37" t="s">
        <v>394</v>
      </c>
      <c r="B24" s="24" t="s">
        <v>362</v>
      </c>
      <c r="C24" s="24"/>
      <c r="D24" s="24"/>
      <c r="E24" s="24" t="s">
        <v>363</v>
      </c>
      <c r="F24" s="73"/>
      <c r="G24" s="35">
        <f>G25+G26+G27+G28+G29+G30</f>
        <v>0</v>
      </c>
      <c r="H24" s="35">
        <f>H25+H26+H27+H28+H29+H30</f>
        <v>0</v>
      </c>
      <c r="I24" s="35">
        <f aca="true" t="shared" si="15" ref="I24:Z24">I25+I26+I27+I28+I29+I30</f>
        <v>0</v>
      </c>
      <c r="J24" s="35">
        <f t="shared" si="15"/>
        <v>0</v>
      </c>
      <c r="K24" s="35">
        <f t="shared" si="15"/>
        <v>0</v>
      </c>
      <c r="L24" s="35">
        <f t="shared" si="15"/>
        <v>0</v>
      </c>
      <c r="M24" s="35">
        <f t="shared" si="15"/>
        <v>0</v>
      </c>
      <c r="N24" s="35">
        <f t="shared" si="15"/>
        <v>0</v>
      </c>
      <c r="O24" s="35">
        <f t="shared" si="15"/>
        <v>0</v>
      </c>
      <c r="P24" s="35">
        <f t="shared" si="15"/>
        <v>0</v>
      </c>
      <c r="Q24" s="35">
        <f t="shared" si="15"/>
        <v>0</v>
      </c>
      <c r="R24" s="35">
        <f t="shared" si="15"/>
        <v>0</v>
      </c>
      <c r="S24" s="35">
        <f t="shared" si="15"/>
        <v>0</v>
      </c>
      <c r="T24" s="35">
        <f t="shared" si="15"/>
        <v>0</v>
      </c>
      <c r="U24" s="35">
        <f t="shared" si="15"/>
        <v>0</v>
      </c>
      <c r="V24" s="35">
        <f t="shared" si="15"/>
        <v>0</v>
      </c>
      <c r="W24" s="35">
        <f t="shared" si="15"/>
        <v>0</v>
      </c>
      <c r="X24" s="35">
        <f t="shared" si="15"/>
        <v>0</v>
      </c>
      <c r="Y24" s="35">
        <f t="shared" si="15"/>
        <v>0</v>
      </c>
      <c r="Z24" s="35">
        <f t="shared" si="15"/>
        <v>0</v>
      </c>
      <c r="AA24" s="84">
        <f t="shared" si="12"/>
        <v>0</v>
      </c>
      <c r="AB24" s="35">
        <f>AB25+AB26+AB27+AB28+AB29+AB30</f>
        <v>0</v>
      </c>
      <c r="AC24" s="35">
        <f>AC25+AC26+AC27+AC28+AC29+AC30</f>
        <v>0</v>
      </c>
      <c r="AD24" s="35">
        <f>AD25+AD26+AD27+AD28+AD29+AD30</f>
        <v>0</v>
      </c>
      <c r="AE24" s="35"/>
      <c r="AF24" s="35">
        <f>AF25+AF26+AF27+AF28+AF29+AF30</f>
        <v>0</v>
      </c>
      <c r="AG24" s="35"/>
      <c r="AH24" s="35">
        <f>AH25+AH26+AH27+AH28+AH29+AH30</f>
        <v>0</v>
      </c>
      <c r="AI24" s="35"/>
      <c r="AJ24" s="35">
        <f>AJ25+AJ26+AJ27+AJ28+AJ29+AJ30</f>
        <v>0</v>
      </c>
      <c r="AK24" s="35"/>
      <c r="AL24" s="35">
        <f>AL25+AL26+AL27+AL28+AL29+AL30</f>
        <v>0</v>
      </c>
      <c r="AM24" s="35"/>
      <c r="AN24" s="35">
        <f>AN25+AN26+AN27+AN28+AN29+AN30</f>
        <v>0</v>
      </c>
      <c r="AO24" s="35"/>
      <c r="AP24" s="35">
        <f>AP25+AP26+AP27+AP28+AP29+AP30</f>
        <v>0</v>
      </c>
      <c r="AQ24" s="35"/>
      <c r="AR24" s="35">
        <f>AR25+AR26+AR27+AR28+AR29+AR30</f>
        <v>0</v>
      </c>
      <c r="AS24" s="35"/>
      <c r="AT24" s="35">
        <f>AT25+AT26+AT27+AT28+AT29+AT30</f>
        <v>0</v>
      </c>
      <c r="AU24" s="35"/>
      <c r="AV24" s="35">
        <f>AV25+AV26+AV27+AV28+AV29+AV30</f>
        <v>0</v>
      </c>
      <c r="AW24" s="35"/>
      <c r="AX24" s="35">
        <f>AX25+AX26+AX27+AX28+AX29+AX30</f>
        <v>0</v>
      </c>
      <c r="AY24" s="35"/>
      <c r="AZ24" s="35">
        <f>AZ25+AZ26+AZ27+AZ28+AZ29+AZ30</f>
        <v>0</v>
      </c>
      <c r="BA24" s="35">
        <f>BA25+BA26+BA27+BA28+BA29+BA30</f>
        <v>0</v>
      </c>
      <c r="BB24" s="35">
        <f>BB25+BB26+BB27+BB28+BB29+BB30</f>
        <v>0</v>
      </c>
      <c r="BC24" s="10"/>
      <c r="BD24" s="10"/>
      <c r="BF24" s="86"/>
    </row>
    <row r="25" spans="1:58" ht="11.25" customHeight="1">
      <c r="A25" s="1" t="s">
        <v>395</v>
      </c>
      <c r="B25" s="2" t="s">
        <v>378</v>
      </c>
      <c r="C25" s="24"/>
      <c r="D25" s="24"/>
      <c r="E25" s="94" t="s">
        <v>353</v>
      </c>
      <c r="F25" s="95" t="s">
        <v>271</v>
      </c>
      <c r="G25" s="60">
        <v>0</v>
      </c>
      <c r="H25" s="8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5">
        <f aca="true" t="shared" si="16" ref="AA25:AA30">+G25+H25-I25-J25-R25+Z25</f>
        <v>0</v>
      </c>
      <c r="AB25" s="25"/>
      <c r="AC25" s="25"/>
      <c r="AD25" s="25"/>
      <c r="AE25" s="25"/>
      <c r="AF25" s="85"/>
      <c r="AG25" s="8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15">
        <f aca="true" t="shared" si="17" ref="AX25:AX30">+Z25+AB25+AD25+AF25+AH25+AJ25+AL25+AN25+AP25+AR25+AT25+AV25</f>
        <v>0</v>
      </c>
      <c r="AY25" s="25"/>
      <c r="AZ25" s="5">
        <f aca="true" t="shared" si="18" ref="AZ25:AZ30">+AB25+AD25+AF25+AH25+AJ25+AL25+AN25+AP25+AR25+AT25+AV25+AX25</f>
        <v>0</v>
      </c>
      <c r="BA25" s="15">
        <f aca="true" t="shared" si="19" ref="BA25:BA30">AY25+AW25+AU25+AS25+AQ25+AO25+AM25+AK25+AI25+AG25+AE25+AC25</f>
        <v>0</v>
      </c>
      <c r="BB25" s="5">
        <f aca="true" t="shared" si="20" ref="BB25:BB30">+AA25-BA25</f>
        <v>0</v>
      </c>
      <c r="BC25" s="10"/>
      <c r="BD25" s="10"/>
      <c r="BF25" s="86"/>
    </row>
    <row r="26" spans="1:58" ht="11.25" customHeight="1">
      <c r="A26" s="1" t="s">
        <v>396</v>
      </c>
      <c r="B26" s="2" t="s">
        <v>379</v>
      </c>
      <c r="C26" s="24"/>
      <c r="D26" s="24"/>
      <c r="E26" s="94" t="s">
        <v>354</v>
      </c>
      <c r="F26" s="95" t="s">
        <v>355</v>
      </c>
      <c r="G26" s="60">
        <v>0</v>
      </c>
      <c r="H26" s="8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15">
        <f t="shared" si="16"/>
        <v>0</v>
      </c>
      <c r="AB26" s="25"/>
      <c r="AC26" s="25"/>
      <c r="AD26" s="25"/>
      <c r="AE26" s="25"/>
      <c r="AF26" s="85"/>
      <c r="AG26" s="8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15">
        <f t="shared" si="17"/>
        <v>0</v>
      </c>
      <c r="AY26" s="25"/>
      <c r="AZ26" s="5">
        <f t="shared" si="18"/>
        <v>0</v>
      </c>
      <c r="BA26" s="15">
        <f t="shared" si="19"/>
        <v>0</v>
      </c>
      <c r="BB26" s="5">
        <f t="shared" si="20"/>
        <v>0</v>
      </c>
      <c r="BC26" s="10"/>
      <c r="BD26" s="10"/>
      <c r="BF26" s="86"/>
    </row>
    <row r="27" spans="1:58" ht="11.25" customHeight="1">
      <c r="A27" s="1" t="s">
        <v>397</v>
      </c>
      <c r="B27" s="2" t="s">
        <v>380</v>
      </c>
      <c r="C27" s="24"/>
      <c r="D27" s="24"/>
      <c r="E27" s="94" t="s">
        <v>356</v>
      </c>
      <c r="F27" s="95" t="s">
        <v>271</v>
      </c>
      <c r="G27" s="60">
        <v>0</v>
      </c>
      <c r="H27" s="8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5">
        <f t="shared" si="16"/>
        <v>0</v>
      </c>
      <c r="AB27" s="25"/>
      <c r="AC27" s="25"/>
      <c r="AD27" s="25"/>
      <c r="AE27" s="25"/>
      <c r="AF27" s="85"/>
      <c r="AG27" s="8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15">
        <f t="shared" si="17"/>
        <v>0</v>
      </c>
      <c r="AY27" s="25"/>
      <c r="AZ27" s="5">
        <f t="shared" si="18"/>
        <v>0</v>
      </c>
      <c r="BA27" s="15">
        <f t="shared" si="19"/>
        <v>0</v>
      </c>
      <c r="BB27" s="5">
        <f t="shared" si="20"/>
        <v>0</v>
      </c>
      <c r="BC27" s="10"/>
      <c r="BD27" s="10"/>
      <c r="BF27" s="86"/>
    </row>
    <row r="28" spans="1:58" ht="11.25" customHeight="1">
      <c r="A28" s="1" t="s">
        <v>398</v>
      </c>
      <c r="B28" s="2" t="s">
        <v>381</v>
      </c>
      <c r="C28" s="24"/>
      <c r="D28" s="24"/>
      <c r="E28" s="94" t="s">
        <v>357</v>
      </c>
      <c r="F28" s="95" t="s">
        <v>384</v>
      </c>
      <c r="G28" s="60">
        <v>0</v>
      </c>
      <c r="H28" s="8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5">
        <f t="shared" si="16"/>
        <v>0</v>
      </c>
      <c r="AB28" s="25"/>
      <c r="AC28" s="25"/>
      <c r="AD28" s="25"/>
      <c r="AE28" s="25"/>
      <c r="AF28" s="85"/>
      <c r="AG28" s="8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15">
        <f t="shared" si="17"/>
        <v>0</v>
      </c>
      <c r="AY28" s="25"/>
      <c r="AZ28" s="5">
        <f t="shared" si="18"/>
        <v>0</v>
      </c>
      <c r="BA28" s="15">
        <f t="shared" si="19"/>
        <v>0</v>
      </c>
      <c r="BB28" s="5">
        <f t="shared" si="20"/>
        <v>0</v>
      </c>
      <c r="BC28" s="10"/>
      <c r="BD28" s="10"/>
      <c r="BF28" s="86"/>
    </row>
    <row r="29" spans="1:58" ht="11.25" customHeight="1">
      <c r="A29" s="1" t="s">
        <v>399</v>
      </c>
      <c r="B29" s="2" t="s">
        <v>382</v>
      </c>
      <c r="C29" s="24"/>
      <c r="D29" s="24"/>
      <c r="E29" s="94" t="s">
        <v>358</v>
      </c>
      <c r="F29" s="95" t="s">
        <v>359</v>
      </c>
      <c r="G29" s="60">
        <v>0</v>
      </c>
      <c r="H29" s="8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5">
        <f t="shared" si="16"/>
        <v>0</v>
      </c>
      <c r="AB29" s="25"/>
      <c r="AC29" s="25"/>
      <c r="AD29" s="25"/>
      <c r="AE29" s="25"/>
      <c r="AF29" s="85"/>
      <c r="AG29" s="8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15">
        <f t="shared" si="17"/>
        <v>0</v>
      </c>
      <c r="AY29" s="25"/>
      <c r="AZ29" s="5">
        <f t="shared" si="18"/>
        <v>0</v>
      </c>
      <c r="BA29" s="15">
        <f t="shared" si="19"/>
        <v>0</v>
      </c>
      <c r="BB29" s="5">
        <f t="shared" si="20"/>
        <v>0</v>
      </c>
      <c r="BC29" s="10"/>
      <c r="BD29" s="10"/>
      <c r="BF29" s="86"/>
    </row>
    <row r="30" spans="1:58" ht="11.25" customHeight="1">
      <c r="A30" s="1" t="s">
        <v>400</v>
      </c>
      <c r="B30" s="2" t="s">
        <v>383</v>
      </c>
      <c r="C30" s="24"/>
      <c r="D30" s="24"/>
      <c r="E30" s="94" t="s">
        <v>360</v>
      </c>
      <c r="F30" s="95" t="s">
        <v>385</v>
      </c>
      <c r="G30" s="60">
        <v>0</v>
      </c>
      <c r="H30" s="8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5">
        <f t="shared" si="16"/>
        <v>0</v>
      </c>
      <c r="AB30" s="25"/>
      <c r="AC30" s="25"/>
      <c r="AD30" s="25"/>
      <c r="AE30" s="25"/>
      <c r="AF30" s="85"/>
      <c r="AG30" s="8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15">
        <f t="shared" si="17"/>
        <v>0</v>
      </c>
      <c r="AY30" s="25"/>
      <c r="AZ30" s="5">
        <f t="shared" si="18"/>
        <v>0</v>
      </c>
      <c r="BA30" s="15">
        <f t="shared" si="19"/>
        <v>0</v>
      </c>
      <c r="BB30" s="5">
        <f t="shared" si="20"/>
        <v>0</v>
      </c>
      <c r="BC30" s="10"/>
      <c r="BD30" s="10"/>
      <c r="BF30" s="86"/>
    </row>
    <row r="31" spans="1:58" ht="11.25">
      <c r="A31" s="37" t="s">
        <v>401</v>
      </c>
      <c r="B31" s="24" t="s">
        <v>21</v>
      </c>
      <c r="C31" s="24"/>
      <c r="D31" s="24"/>
      <c r="E31" s="24" t="s">
        <v>7</v>
      </c>
      <c r="F31" s="73"/>
      <c r="G31" s="25">
        <f>G32</f>
        <v>35357000</v>
      </c>
      <c r="H31" s="25">
        <f aca="true" t="shared" si="21" ref="H31:AX31">H32</f>
        <v>0</v>
      </c>
      <c r="I31" s="25">
        <f t="shared" si="21"/>
        <v>0</v>
      </c>
      <c r="J31" s="25">
        <f t="shared" si="21"/>
        <v>0</v>
      </c>
      <c r="K31" s="25">
        <f t="shared" si="21"/>
        <v>0</v>
      </c>
      <c r="L31" s="25">
        <f t="shared" si="21"/>
        <v>0</v>
      </c>
      <c r="M31" s="25">
        <f t="shared" si="21"/>
        <v>0</v>
      </c>
      <c r="N31" s="25">
        <f t="shared" si="21"/>
        <v>0</v>
      </c>
      <c r="O31" s="25">
        <f t="shared" si="21"/>
        <v>0</v>
      </c>
      <c r="P31" s="25">
        <f t="shared" si="21"/>
        <v>0</v>
      </c>
      <c r="Q31" s="25">
        <f t="shared" si="21"/>
        <v>0</v>
      </c>
      <c r="R31" s="25">
        <f t="shared" si="21"/>
        <v>0</v>
      </c>
      <c r="S31" s="25">
        <f t="shared" si="21"/>
        <v>0</v>
      </c>
      <c r="T31" s="25">
        <f t="shared" si="21"/>
        <v>0</v>
      </c>
      <c r="U31" s="25">
        <f t="shared" si="21"/>
        <v>0</v>
      </c>
      <c r="V31" s="25">
        <f t="shared" si="21"/>
        <v>0</v>
      </c>
      <c r="W31" s="25">
        <f t="shared" si="21"/>
        <v>0</v>
      </c>
      <c r="X31" s="25">
        <f t="shared" si="21"/>
        <v>0</v>
      </c>
      <c r="Y31" s="25">
        <f t="shared" si="21"/>
        <v>0</v>
      </c>
      <c r="Z31" s="25">
        <f t="shared" si="21"/>
        <v>0</v>
      </c>
      <c r="AA31" s="25">
        <f t="shared" si="21"/>
        <v>35357000</v>
      </c>
      <c r="AB31" s="25">
        <f t="shared" si="21"/>
        <v>2300466</v>
      </c>
      <c r="AC31" s="25">
        <f t="shared" si="21"/>
        <v>21382246.240000002</v>
      </c>
      <c r="AD31" s="25">
        <f t="shared" si="21"/>
        <v>2083266</v>
      </c>
      <c r="AE31" s="25"/>
      <c r="AF31" s="25">
        <f t="shared" si="21"/>
        <v>3063706</v>
      </c>
      <c r="AG31" s="25"/>
      <c r="AH31" s="25">
        <f t="shared" si="21"/>
        <v>3063706</v>
      </c>
      <c r="AI31" s="25"/>
      <c r="AJ31" s="25">
        <f t="shared" si="21"/>
        <v>2991306</v>
      </c>
      <c r="AK31" s="25"/>
      <c r="AL31" s="25">
        <f t="shared" si="21"/>
        <v>3279346</v>
      </c>
      <c r="AM31" s="25"/>
      <c r="AN31" s="25">
        <f t="shared" si="21"/>
        <v>3153666</v>
      </c>
      <c r="AO31" s="25"/>
      <c r="AP31" s="25">
        <f t="shared" si="21"/>
        <v>3153666</v>
      </c>
      <c r="AQ31" s="25"/>
      <c r="AR31" s="25">
        <f t="shared" si="21"/>
        <v>3085066</v>
      </c>
      <c r="AS31" s="25"/>
      <c r="AT31" s="25">
        <f t="shared" si="21"/>
        <v>3157466</v>
      </c>
      <c r="AU31" s="25"/>
      <c r="AV31" s="25">
        <f t="shared" si="21"/>
        <v>3012666</v>
      </c>
      <c r="AW31" s="25"/>
      <c r="AX31" s="25">
        <f t="shared" si="21"/>
        <v>3012674</v>
      </c>
      <c r="AY31" s="25"/>
      <c r="AZ31" s="25">
        <f>SUM(AZ33:AZ36)</f>
        <v>35357000</v>
      </c>
      <c r="BA31" s="25">
        <f>SUM(BA33:BA36)</f>
        <v>21382246.240000002</v>
      </c>
      <c r="BB31" s="25">
        <f>SUM(BB33:BB36)</f>
        <v>13974753.759999998</v>
      </c>
      <c r="BC31" s="10"/>
      <c r="BD31" s="10">
        <f>SUM(BD33:BD36)</f>
        <v>0</v>
      </c>
      <c r="BF31" s="86"/>
    </row>
    <row r="32" spans="1:58" ht="11.25">
      <c r="A32" s="37" t="s">
        <v>402</v>
      </c>
      <c r="B32" s="24" t="s">
        <v>22</v>
      </c>
      <c r="C32" s="24"/>
      <c r="D32" s="24"/>
      <c r="E32" s="24" t="s">
        <v>23</v>
      </c>
      <c r="F32" s="73"/>
      <c r="G32" s="25">
        <f>SUM(G33:G36)</f>
        <v>35357000</v>
      </c>
      <c r="H32" s="35">
        <f aca="true" t="shared" si="22" ref="H32:BD32">SUM(H33:H36)</f>
        <v>0</v>
      </c>
      <c r="I32" s="25">
        <f t="shared" si="22"/>
        <v>0</v>
      </c>
      <c r="J32" s="25">
        <f t="shared" si="22"/>
        <v>0</v>
      </c>
      <c r="K32" s="25">
        <f t="shared" si="22"/>
        <v>0</v>
      </c>
      <c r="L32" s="25">
        <f t="shared" si="22"/>
        <v>0</v>
      </c>
      <c r="M32" s="25">
        <f t="shared" si="22"/>
        <v>0</v>
      </c>
      <c r="N32" s="25">
        <f t="shared" si="22"/>
        <v>0</v>
      </c>
      <c r="O32" s="25">
        <f t="shared" si="22"/>
        <v>0</v>
      </c>
      <c r="P32" s="25">
        <f t="shared" si="22"/>
        <v>0</v>
      </c>
      <c r="Q32" s="25">
        <f t="shared" si="22"/>
        <v>0</v>
      </c>
      <c r="R32" s="25">
        <f t="shared" si="22"/>
        <v>0</v>
      </c>
      <c r="S32" s="25">
        <f t="shared" si="22"/>
        <v>0</v>
      </c>
      <c r="T32" s="25">
        <f t="shared" si="22"/>
        <v>0</v>
      </c>
      <c r="U32" s="25">
        <f t="shared" si="22"/>
        <v>0</v>
      </c>
      <c r="V32" s="25">
        <f t="shared" si="22"/>
        <v>0</v>
      </c>
      <c r="W32" s="25">
        <f t="shared" si="22"/>
        <v>0</v>
      </c>
      <c r="X32" s="25">
        <f t="shared" si="22"/>
        <v>0</v>
      </c>
      <c r="Y32" s="25">
        <f t="shared" si="22"/>
        <v>0</v>
      </c>
      <c r="Z32" s="25">
        <f t="shared" si="22"/>
        <v>0</v>
      </c>
      <c r="AA32" s="25">
        <f t="shared" si="22"/>
        <v>35357000</v>
      </c>
      <c r="AB32" s="25">
        <f t="shared" si="22"/>
        <v>2300466</v>
      </c>
      <c r="AC32" s="25">
        <f t="shared" si="22"/>
        <v>21382246.240000002</v>
      </c>
      <c r="AD32" s="25">
        <f t="shared" si="22"/>
        <v>2083266</v>
      </c>
      <c r="AE32" s="25"/>
      <c r="AF32" s="25">
        <f t="shared" si="22"/>
        <v>3063706</v>
      </c>
      <c r="AG32" s="25"/>
      <c r="AH32" s="25">
        <f t="shared" si="22"/>
        <v>3063706</v>
      </c>
      <c r="AI32" s="25"/>
      <c r="AJ32" s="25">
        <f t="shared" si="22"/>
        <v>2991306</v>
      </c>
      <c r="AK32" s="25"/>
      <c r="AL32" s="25">
        <f t="shared" si="22"/>
        <v>3279346</v>
      </c>
      <c r="AM32" s="25"/>
      <c r="AN32" s="25">
        <f t="shared" si="22"/>
        <v>3153666</v>
      </c>
      <c r="AO32" s="25"/>
      <c r="AP32" s="25">
        <f t="shared" si="22"/>
        <v>3153666</v>
      </c>
      <c r="AQ32" s="25"/>
      <c r="AR32" s="25">
        <f t="shared" si="22"/>
        <v>3085066</v>
      </c>
      <c r="AS32" s="25"/>
      <c r="AT32" s="25">
        <f t="shared" si="22"/>
        <v>3157466</v>
      </c>
      <c r="AU32" s="25"/>
      <c r="AV32" s="25">
        <f t="shared" si="22"/>
        <v>3012666</v>
      </c>
      <c r="AW32" s="25"/>
      <c r="AX32" s="25">
        <f t="shared" si="22"/>
        <v>3012674</v>
      </c>
      <c r="AY32" s="25"/>
      <c r="AZ32" s="25">
        <f t="shared" si="22"/>
        <v>35357000</v>
      </c>
      <c r="BA32" s="25">
        <f t="shared" si="22"/>
        <v>21382246.240000002</v>
      </c>
      <c r="BB32" s="25">
        <f t="shared" si="22"/>
        <v>13974753.759999998</v>
      </c>
      <c r="BC32" s="10"/>
      <c r="BD32" s="10">
        <f t="shared" si="22"/>
        <v>0</v>
      </c>
      <c r="BF32" s="86"/>
    </row>
    <row r="33" spans="1:58" ht="11.25">
      <c r="A33" s="1" t="s">
        <v>403</v>
      </c>
      <c r="B33" s="2" t="s">
        <v>25</v>
      </c>
      <c r="C33" s="2"/>
      <c r="D33" s="2"/>
      <c r="E33" s="2" t="s">
        <v>24</v>
      </c>
      <c r="F33" s="71" t="s">
        <v>276</v>
      </c>
      <c r="G33" s="3">
        <v>7240000</v>
      </c>
      <c r="H33" s="82"/>
      <c r="I33" s="5"/>
      <c r="J33" s="5"/>
      <c r="K33" s="5"/>
      <c r="L33" s="5"/>
      <c r="M33" s="5"/>
      <c r="N33" s="5"/>
      <c r="O33" s="5"/>
      <c r="P33" s="5"/>
      <c r="Q33" s="5"/>
      <c r="R33" s="5">
        <f>+K33+L33+M33+N33+O33+P33+Q33</f>
        <v>0</v>
      </c>
      <c r="S33" s="5"/>
      <c r="T33" s="5"/>
      <c r="U33" s="5"/>
      <c r="V33" s="5"/>
      <c r="W33" s="5"/>
      <c r="X33" s="5"/>
      <c r="Y33" s="5"/>
      <c r="Z33" s="5">
        <f>+S33+T33+U33+V33+W33+X33+Y33</f>
        <v>0</v>
      </c>
      <c r="AA33" s="15">
        <f>+G33+H33-I33-J33-R33+Z33</f>
        <v>7240000</v>
      </c>
      <c r="AB33" s="5">
        <f>+AA33*8%</f>
        <v>579200</v>
      </c>
      <c r="AC33" s="5">
        <v>3308611.23</v>
      </c>
      <c r="AD33" s="5">
        <f>+AA33*5%</f>
        <v>362000</v>
      </c>
      <c r="AE33" s="5"/>
      <c r="AF33" s="5">
        <f>+AA33*12%</f>
        <v>868800</v>
      </c>
      <c r="AG33" s="5"/>
      <c r="AH33" s="5">
        <f>+AA33*12%</f>
        <v>868800</v>
      </c>
      <c r="AI33" s="5"/>
      <c r="AJ33" s="5">
        <f>+AA33*11%</f>
        <v>796400</v>
      </c>
      <c r="AK33" s="5"/>
      <c r="AL33" s="5">
        <f>+AA33*9%</f>
        <v>651600</v>
      </c>
      <c r="AM33" s="5"/>
      <c r="AN33" s="5">
        <f>+AA33*8%</f>
        <v>579200</v>
      </c>
      <c r="AO33" s="5"/>
      <c r="AP33" s="5">
        <f>+AA33*8%</f>
        <v>579200</v>
      </c>
      <c r="AQ33" s="5"/>
      <c r="AR33" s="5">
        <f>+AA33*7%</f>
        <v>506800.00000000006</v>
      </c>
      <c r="AS33" s="5"/>
      <c r="AT33" s="5">
        <f>+AA33*8%</f>
        <v>579200</v>
      </c>
      <c r="AU33" s="5"/>
      <c r="AV33" s="5">
        <f>+AA33*6%</f>
        <v>434400</v>
      </c>
      <c r="AW33" s="5"/>
      <c r="AX33" s="5">
        <f>+AA33*6%</f>
        <v>434400</v>
      </c>
      <c r="AY33" s="5"/>
      <c r="AZ33" s="5">
        <f>+AB33+AD33+AF33+AH33+AJ33+AL33+AN33+AP33+AR33+AT33+AV33+AX33</f>
        <v>7240000</v>
      </c>
      <c r="BA33" s="15">
        <f aca="true" t="shared" si="23" ref="BA33:BA39">AY33+AW33+AU33+AS33+AQ33+AO33+AM33+AK33+AI33+AG33+AE33+AC33</f>
        <v>3308611.23</v>
      </c>
      <c r="BB33" s="5">
        <f>+AA33-BA33</f>
        <v>3931388.77</v>
      </c>
      <c r="BD33" s="27">
        <f>+AA33-AZ33</f>
        <v>0</v>
      </c>
      <c r="BF33" s="86"/>
    </row>
    <row r="34" spans="1:58" ht="11.25">
      <c r="A34" s="1" t="s">
        <v>404</v>
      </c>
      <c r="B34" s="2" t="s">
        <v>26</v>
      </c>
      <c r="C34" s="2"/>
      <c r="D34" s="2"/>
      <c r="E34" s="2" t="s">
        <v>27</v>
      </c>
      <c r="F34" s="71" t="s">
        <v>274</v>
      </c>
      <c r="G34" s="3">
        <v>380000</v>
      </c>
      <c r="H34" s="82"/>
      <c r="I34" s="5"/>
      <c r="J34" s="5"/>
      <c r="K34" s="5"/>
      <c r="L34" s="5"/>
      <c r="M34" s="5"/>
      <c r="N34" s="5"/>
      <c r="O34" s="5"/>
      <c r="P34" s="5"/>
      <c r="Q34" s="5"/>
      <c r="R34" s="5">
        <f>+K34+L34+M34+N34+O34+P34+Q34</f>
        <v>0</v>
      </c>
      <c r="S34" s="5"/>
      <c r="T34" s="5"/>
      <c r="U34" s="5"/>
      <c r="V34" s="5"/>
      <c r="W34" s="5"/>
      <c r="X34" s="5"/>
      <c r="Y34" s="5"/>
      <c r="Z34" s="5">
        <f>+S34+T34+U34+V34+W34+X34+Y34</f>
        <v>0</v>
      </c>
      <c r="AA34" s="15">
        <f>+G34+H34-I34-J34-R34+Z34</f>
        <v>380000</v>
      </c>
      <c r="AB34" s="5">
        <f aca="true" t="shared" si="24" ref="AB34:AP34">+$AA34*8%</f>
        <v>30400</v>
      </c>
      <c r="AC34" s="5">
        <v>33462.96</v>
      </c>
      <c r="AD34" s="5">
        <f t="shared" si="24"/>
        <v>30400</v>
      </c>
      <c r="AE34" s="5"/>
      <c r="AF34" s="5">
        <f t="shared" si="24"/>
        <v>30400</v>
      </c>
      <c r="AG34" s="5"/>
      <c r="AH34" s="5">
        <f t="shared" si="24"/>
        <v>30400</v>
      </c>
      <c r="AI34" s="5"/>
      <c r="AJ34" s="5">
        <f t="shared" si="24"/>
        <v>30400</v>
      </c>
      <c r="AK34" s="5"/>
      <c r="AL34" s="5">
        <f t="shared" si="24"/>
        <v>30400</v>
      </c>
      <c r="AM34" s="5"/>
      <c r="AN34" s="5">
        <f t="shared" si="24"/>
        <v>30400</v>
      </c>
      <c r="AO34" s="5"/>
      <c r="AP34" s="5">
        <f t="shared" si="24"/>
        <v>30400</v>
      </c>
      <c r="AQ34" s="5"/>
      <c r="AR34" s="5">
        <f>+$AA34*9%</f>
        <v>34200</v>
      </c>
      <c r="AS34" s="5"/>
      <c r="AT34" s="5">
        <f>+$AA34*9%</f>
        <v>34200</v>
      </c>
      <c r="AU34" s="5"/>
      <c r="AV34" s="5">
        <f>+$AA34*9%</f>
        <v>34200</v>
      </c>
      <c r="AW34" s="5"/>
      <c r="AX34" s="5">
        <f>+$AA34*9%</f>
        <v>34200</v>
      </c>
      <c r="AY34" s="5"/>
      <c r="AZ34" s="5">
        <f>+AB34+AD34+AF34+AH34+AJ34+AL34+AN34+AP34+AR34+AT34+AV34+AX34</f>
        <v>380000</v>
      </c>
      <c r="BA34" s="15">
        <f t="shared" si="23"/>
        <v>33462.96</v>
      </c>
      <c r="BB34" s="5">
        <f>+AA34-BA34</f>
        <v>346537.04</v>
      </c>
      <c r="BD34" s="27">
        <f>+AA34-AZ34</f>
        <v>0</v>
      </c>
      <c r="BF34" s="86"/>
    </row>
    <row r="35" spans="1:58" ht="11.25">
      <c r="A35" s="1" t="s">
        <v>405</v>
      </c>
      <c r="B35" s="2" t="s">
        <v>28</v>
      </c>
      <c r="C35" s="2"/>
      <c r="D35" s="2"/>
      <c r="E35" s="2" t="s">
        <v>30</v>
      </c>
      <c r="F35" s="71" t="s">
        <v>275</v>
      </c>
      <c r="G35" s="3">
        <v>26595000</v>
      </c>
      <c r="H35" s="82"/>
      <c r="I35" s="5"/>
      <c r="J35" s="5"/>
      <c r="K35" s="5"/>
      <c r="L35" s="5"/>
      <c r="M35" s="5"/>
      <c r="N35" s="5"/>
      <c r="O35" s="5"/>
      <c r="P35" s="5"/>
      <c r="Q35" s="5"/>
      <c r="R35" s="5">
        <f>+K35+L35+M35+N35+O35+P35+Q35</f>
        <v>0</v>
      </c>
      <c r="S35" s="5"/>
      <c r="T35" s="5"/>
      <c r="U35" s="5"/>
      <c r="V35" s="5"/>
      <c r="W35" s="5"/>
      <c r="X35" s="5"/>
      <c r="Y35" s="5"/>
      <c r="Z35" s="5">
        <f>+S35+T35+U35+V35+W35+X35+Y35</f>
        <v>0</v>
      </c>
      <c r="AA35" s="15">
        <f>+G35+H35-I35-J35-R35+Z35</f>
        <v>26595000</v>
      </c>
      <c r="AB35" s="5">
        <f>+AA35*6%</f>
        <v>1595700</v>
      </c>
      <c r="AC35" s="5">
        <v>17255614.85</v>
      </c>
      <c r="AD35" s="5">
        <f>+AA35*6%</f>
        <v>1595700</v>
      </c>
      <c r="AE35" s="5"/>
      <c r="AF35" s="5">
        <v>2069340</v>
      </c>
      <c r="AG35" s="5"/>
      <c r="AH35" s="5">
        <v>2069340</v>
      </c>
      <c r="AI35" s="5"/>
      <c r="AJ35" s="5">
        <v>2069340</v>
      </c>
      <c r="AK35" s="5"/>
      <c r="AL35" s="5">
        <v>2502180</v>
      </c>
      <c r="AM35" s="5"/>
      <c r="AN35" s="5">
        <v>2448900</v>
      </c>
      <c r="AO35" s="5"/>
      <c r="AP35" s="5">
        <v>2448900</v>
      </c>
      <c r="AQ35" s="5"/>
      <c r="AR35" s="5">
        <v>2448900</v>
      </c>
      <c r="AS35" s="5"/>
      <c r="AT35" s="5">
        <v>2448900</v>
      </c>
      <c r="AU35" s="5"/>
      <c r="AV35" s="5">
        <v>2448900</v>
      </c>
      <c r="AW35" s="5"/>
      <c r="AX35" s="5">
        <v>2448900</v>
      </c>
      <c r="AY35" s="5"/>
      <c r="AZ35" s="5">
        <f>+AB35+AD35+AF35+AH35+AJ35+AL35+AN35+AP35+AR35+AT35+AV35+AX35</f>
        <v>26595000</v>
      </c>
      <c r="BA35" s="15">
        <f t="shared" si="23"/>
        <v>17255614.85</v>
      </c>
      <c r="BB35" s="5">
        <f>+AA35-BA35</f>
        <v>9339385.149999999</v>
      </c>
      <c r="BD35" s="27">
        <f>+AA35-AZ35</f>
        <v>0</v>
      </c>
      <c r="BF35" s="86"/>
    </row>
    <row r="36" spans="1:58" ht="11.25">
      <c r="A36" s="1" t="s">
        <v>406</v>
      </c>
      <c r="B36" s="2" t="s">
        <v>29</v>
      </c>
      <c r="C36" s="2"/>
      <c r="D36" s="2"/>
      <c r="E36" s="2" t="s">
        <v>31</v>
      </c>
      <c r="F36" s="71" t="s">
        <v>304</v>
      </c>
      <c r="G36" s="3">
        <v>1142000</v>
      </c>
      <c r="H36" s="82"/>
      <c r="I36" s="5"/>
      <c r="J36" s="5"/>
      <c r="K36" s="5"/>
      <c r="L36" s="5"/>
      <c r="M36" s="5"/>
      <c r="N36" s="5"/>
      <c r="O36" s="5"/>
      <c r="P36" s="5"/>
      <c r="Q36" s="5"/>
      <c r="R36" s="5">
        <f>+K36+L36+M36+N36+O36+P36+Q36</f>
        <v>0</v>
      </c>
      <c r="S36" s="5"/>
      <c r="T36" s="5"/>
      <c r="U36" s="5"/>
      <c r="V36" s="5"/>
      <c r="W36" s="5"/>
      <c r="X36" s="5"/>
      <c r="Y36" s="5"/>
      <c r="Z36" s="5">
        <f>+S36+T36+U36+V36+W36+X36+Y36</f>
        <v>0</v>
      </c>
      <c r="AA36" s="15">
        <f>+G36+H36-I36-J36-R36+Z36</f>
        <v>1142000</v>
      </c>
      <c r="AB36" s="5">
        <v>95166</v>
      </c>
      <c r="AC36" s="5">
        <v>784557.2</v>
      </c>
      <c r="AD36" s="5">
        <v>95166</v>
      </c>
      <c r="AE36" s="5"/>
      <c r="AF36" s="5">
        <v>95166</v>
      </c>
      <c r="AG36" s="5"/>
      <c r="AH36" s="5">
        <v>95166</v>
      </c>
      <c r="AI36" s="5"/>
      <c r="AJ36" s="5">
        <v>95166</v>
      </c>
      <c r="AK36" s="5"/>
      <c r="AL36" s="5">
        <v>95166</v>
      </c>
      <c r="AM36" s="5"/>
      <c r="AN36" s="5">
        <v>95166</v>
      </c>
      <c r="AO36" s="5"/>
      <c r="AP36" s="5">
        <v>95166</v>
      </c>
      <c r="AQ36" s="5"/>
      <c r="AR36" s="5">
        <v>95166</v>
      </c>
      <c r="AS36" s="5"/>
      <c r="AT36" s="5">
        <v>95166</v>
      </c>
      <c r="AU36" s="5"/>
      <c r="AV36" s="5">
        <v>95166</v>
      </c>
      <c r="AW36" s="5"/>
      <c r="AX36" s="5">
        <v>95174</v>
      </c>
      <c r="AY36" s="5"/>
      <c r="AZ36" s="5">
        <f>+AB36+AD36+AF36+AH36+AJ36+AL36+AN36+AP36+AR36+AT36+AV36+AX36</f>
        <v>1142000</v>
      </c>
      <c r="BA36" s="15">
        <f t="shared" si="23"/>
        <v>784557.2</v>
      </c>
      <c r="BB36" s="5">
        <f>+AA36-BA36</f>
        <v>357442.80000000005</v>
      </c>
      <c r="BD36" s="27">
        <f>+AA36-AZ36</f>
        <v>0</v>
      </c>
      <c r="BF36" s="86"/>
    </row>
    <row r="37" spans="1:58" ht="11.25">
      <c r="A37" s="37">
        <v>3</v>
      </c>
      <c r="B37" s="121" t="s">
        <v>202</v>
      </c>
      <c r="C37" s="121"/>
      <c r="D37" s="121"/>
      <c r="E37" s="121"/>
      <c r="F37" s="121"/>
      <c r="G37" s="96">
        <f aca="true" t="shared" si="25" ref="G37:BB37">SUM(G38:G39)</f>
        <v>2245750</v>
      </c>
      <c r="H37" s="6">
        <f t="shared" si="25"/>
        <v>0</v>
      </c>
      <c r="I37" s="96">
        <f t="shared" si="25"/>
        <v>0</v>
      </c>
      <c r="J37" s="96">
        <f t="shared" si="25"/>
        <v>0</v>
      </c>
      <c r="K37" s="96">
        <f t="shared" si="25"/>
        <v>0</v>
      </c>
      <c r="L37" s="96">
        <f t="shared" si="25"/>
        <v>0</v>
      </c>
      <c r="M37" s="96">
        <f t="shared" si="25"/>
        <v>0</v>
      </c>
      <c r="N37" s="96">
        <f t="shared" si="25"/>
        <v>0</v>
      </c>
      <c r="O37" s="96">
        <f t="shared" si="25"/>
        <v>0</v>
      </c>
      <c r="P37" s="96">
        <f t="shared" si="25"/>
        <v>0</v>
      </c>
      <c r="Q37" s="96">
        <f t="shared" si="25"/>
        <v>0</v>
      </c>
      <c r="R37" s="96">
        <f t="shared" si="25"/>
        <v>0</v>
      </c>
      <c r="S37" s="96">
        <f t="shared" si="25"/>
        <v>0</v>
      </c>
      <c r="T37" s="96">
        <f t="shared" si="25"/>
        <v>0</v>
      </c>
      <c r="U37" s="96">
        <f t="shared" si="25"/>
        <v>0</v>
      </c>
      <c r="V37" s="96">
        <f t="shared" si="25"/>
        <v>0</v>
      </c>
      <c r="W37" s="96">
        <f t="shared" si="25"/>
        <v>0</v>
      </c>
      <c r="X37" s="96">
        <f t="shared" si="25"/>
        <v>0</v>
      </c>
      <c r="Y37" s="96">
        <f t="shared" si="25"/>
        <v>0</v>
      </c>
      <c r="Z37" s="96">
        <f t="shared" si="25"/>
        <v>0</v>
      </c>
      <c r="AA37" s="96">
        <f t="shared" si="25"/>
        <v>2245750</v>
      </c>
      <c r="AB37" s="96">
        <f t="shared" si="25"/>
        <v>2245750</v>
      </c>
      <c r="AC37" s="96">
        <f t="shared" si="25"/>
        <v>0</v>
      </c>
      <c r="AD37" s="96">
        <f t="shared" si="25"/>
        <v>0</v>
      </c>
      <c r="AE37" s="96"/>
      <c r="AF37" s="96">
        <f t="shared" si="25"/>
        <v>0</v>
      </c>
      <c r="AG37" s="96"/>
      <c r="AH37" s="96">
        <f t="shared" si="25"/>
        <v>0</v>
      </c>
      <c r="AI37" s="96"/>
      <c r="AJ37" s="96">
        <f t="shared" si="25"/>
        <v>0</v>
      </c>
      <c r="AK37" s="96"/>
      <c r="AL37" s="96">
        <f t="shared" si="25"/>
        <v>0</v>
      </c>
      <c r="AM37" s="96"/>
      <c r="AN37" s="96">
        <f t="shared" si="25"/>
        <v>0</v>
      </c>
      <c r="AO37" s="96"/>
      <c r="AP37" s="96">
        <f t="shared" si="25"/>
        <v>0</v>
      </c>
      <c r="AQ37" s="96"/>
      <c r="AR37" s="96">
        <f t="shared" si="25"/>
        <v>0</v>
      </c>
      <c r="AS37" s="96"/>
      <c r="AT37" s="96">
        <f t="shared" si="25"/>
        <v>0</v>
      </c>
      <c r="AU37" s="96"/>
      <c r="AV37" s="96">
        <f t="shared" si="25"/>
        <v>0</v>
      </c>
      <c r="AW37" s="96"/>
      <c r="AX37" s="96">
        <f t="shared" si="25"/>
        <v>0</v>
      </c>
      <c r="AY37" s="96"/>
      <c r="AZ37" s="96">
        <f t="shared" si="25"/>
        <v>2245750</v>
      </c>
      <c r="BA37" s="96">
        <f t="shared" si="25"/>
        <v>0</v>
      </c>
      <c r="BB37" s="96">
        <f t="shared" si="25"/>
        <v>2245750</v>
      </c>
      <c r="BC37" s="11"/>
      <c r="BD37" s="11">
        <f>SUM(BD38:BD39)</f>
        <v>0</v>
      </c>
      <c r="BF37" s="86"/>
    </row>
    <row r="38" spans="1:58" ht="11.25">
      <c r="A38" s="37" t="s">
        <v>179</v>
      </c>
      <c r="B38" s="28"/>
      <c r="C38" s="28"/>
      <c r="D38" s="28"/>
      <c r="E38" s="29" t="s">
        <v>294</v>
      </c>
      <c r="F38" s="72"/>
      <c r="G38" s="5">
        <v>1750</v>
      </c>
      <c r="H38" s="82"/>
      <c r="I38" s="5"/>
      <c r="J38" s="5"/>
      <c r="K38" s="5"/>
      <c r="L38" s="5"/>
      <c r="M38" s="5"/>
      <c r="N38" s="5"/>
      <c r="O38" s="5"/>
      <c r="P38" s="5"/>
      <c r="Q38" s="5"/>
      <c r="R38" s="5">
        <f>+K38+L38+M38+N38+O38+P38+Q38</f>
        <v>0</v>
      </c>
      <c r="S38" s="5"/>
      <c r="T38" s="5"/>
      <c r="U38" s="5"/>
      <c r="V38" s="5"/>
      <c r="W38" s="5"/>
      <c r="X38" s="5"/>
      <c r="Y38" s="5"/>
      <c r="Z38" s="5">
        <f>+S38+T38+U38+V38+W38+X38+Y38</f>
        <v>0</v>
      </c>
      <c r="AA38" s="5">
        <f>+G38+H38-I38-J38-R38+Z38</f>
        <v>1750</v>
      </c>
      <c r="AB38" s="5">
        <v>1750</v>
      </c>
      <c r="AC38" s="5"/>
      <c r="AD38" s="5">
        <v>0</v>
      </c>
      <c r="AE38" s="5"/>
      <c r="AF38" s="5">
        <v>0</v>
      </c>
      <c r="AG38" s="5"/>
      <c r="AH38" s="5">
        <v>0</v>
      </c>
      <c r="AI38" s="5"/>
      <c r="AJ38" s="5">
        <v>0</v>
      </c>
      <c r="AK38" s="5"/>
      <c r="AL38" s="5">
        <v>0</v>
      </c>
      <c r="AM38" s="5"/>
      <c r="AN38" s="5">
        <v>0</v>
      </c>
      <c r="AO38" s="5"/>
      <c r="AP38" s="5">
        <v>0</v>
      </c>
      <c r="AQ38" s="5"/>
      <c r="AR38" s="5">
        <v>0</v>
      </c>
      <c r="AS38" s="5"/>
      <c r="AT38" s="5">
        <v>0</v>
      </c>
      <c r="AU38" s="5"/>
      <c r="AV38" s="5">
        <v>0</v>
      </c>
      <c r="AW38" s="5"/>
      <c r="AX38" s="5">
        <v>0</v>
      </c>
      <c r="AY38" s="5"/>
      <c r="AZ38" s="5">
        <f>+AB38+AD38+AF38+AH38+AJ38+AL38+AN38+AP38+AR38+AT38+AV38+AX38</f>
        <v>1750</v>
      </c>
      <c r="BA38" s="15">
        <f t="shared" si="23"/>
        <v>0</v>
      </c>
      <c r="BB38" s="5">
        <f>+AA38-BA38</f>
        <v>1750</v>
      </c>
      <c r="BD38" s="27">
        <f>+AA38-AZ38</f>
        <v>0</v>
      </c>
      <c r="BF38" s="86"/>
    </row>
    <row r="39" spans="1:58" ht="11.25">
      <c r="A39" s="37" t="s">
        <v>180</v>
      </c>
      <c r="B39" s="28"/>
      <c r="C39" s="28"/>
      <c r="D39" s="28"/>
      <c r="E39" s="29" t="s">
        <v>295</v>
      </c>
      <c r="F39" s="72"/>
      <c r="G39" s="5">
        <v>2244000</v>
      </c>
      <c r="H39" s="82"/>
      <c r="I39" s="5"/>
      <c r="J39" s="5"/>
      <c r="K39" s="5"/>
      <c r="L39" s="5"/>
      <c r="M39" s="5"/>
      <c r="N39" s="5"/>
      <c r="O39" s="5"/>
      <c r="P39" s="5"/>
      <c r="Q39" s="5"/>
      <c r="R39" s="5">
        <f>+K39+L39+M39+N39+O39+P39+Q39</f>
        <v>0</v>
      </c>
      <c r="S39" s="5"/>
      <c r="T39" s="5"/>
      <c r="U39" s="5"/>
      <c r="V39" s="5"/>
      <c r="W39" s="5"/>
      <c r="X39" s="5"/>
      <c r="Y39" s="5"/>
      <c r="Z39" s="5">
        <f>+S39+T39+U39+V39+W39+X39+Y39</f>
        <v>0</v>
      </c>
      <c r="AA39" s="5">
        <f>+G39+H39-I39-J39-R39+Z39</f>
        <v>2244000</v>
      </c>
      <c r="AB39" s="5">
        <v>2244000</v>
      </c>
      <c r="AC39" s="5"/>
      <c r="AD39" s="5">
        <v>0</v>
      </c>
      <c r="AE39" s="5"/>
      <c r="AF39" s="5">
        <v>0</v>
      </c>
      <c r="AG39" s="5"/>
      <c r="AH39" s="5">
        <v>0</v>
      </c>
      <c r="AI39" s="5"/>
      <c r="AJ39" s="5">
        <v>0</v>
      </c>
      <c r="AK39" s="5"/>
      <c r="AL39" s="5">
        <v>0</v>
      </c>
      <c r="AM39" s="5"/>
      <c r="AN39" s="5">
        <v>0</v>
      </c>
      <c r="AO39" s="5"/>
      <c r="AP39" s="5">
        <v>0</v>
      </c>
      <c r="AQ39" s="5"/>
      <c r="AR39" s="5">
        <v>0</v>
      </c>
      <c r="AS39" s="5"/>
      <c r="AT39" s="5">
        <v>0</v>
      </c>
      <c r="AU39" s="5"/>
      <c r="AV39" s="5">
        <v>0</v>
      </c>
      <c r="AW39" s="5"/>
      <c r="AX39" s="5">
        <v>0</v>
      </c>
      <c r="AY39" s="5"/>
      <c r="AZ39" s="5">
        <f>+AB39+AD39+AF39+AH39+AJ39+AL39+AN39+AP39+AR39+AT39+AV39+AX39</f>
        <v>2244000</v>
      </c>
      <c r="BA39" s="15">
        <f t="shared" si="23"/>
        <v>0</v>
      </c>
      <c r="BB39" s="5">
        <f>+AA39-BA39</f>
        <v>2244000</v>
      </c>
      <c r="BD39" s="27">
        <f>+AA39-AZ39</f>
        <v>0</v>
      </c>
      <c r="BF39" s="86"/>
    </row>
    <row r="40" spans="1:58" ht="12" customHeight="1">
      <c r="A40" s="37" t="s">
        <v>181</v>
      </c>
      <c r="B40" s="121" t="s">
        <v>201</v>
      </c>
      <c r="C40" s="121"/>
      <c r="D40" s="121"/>
      <c r="E40" s="121"/>
      <c r="F40" s="121"/>
      <c r="G40" s="97">
        <f aca="true" t="shared" si="26" ref="G40:AV40">+G4+G6+G37</f>
        <v>20625747338.59</v>
      </c>
      <c r="H40" s="98">
        <f t="shared" si="26"/>
        <v>0</v>
      </c>
      <c r="I40" s="97">
        <f t="shared" si="26"/>
        <v>0</v>
      </c>
      <c r="J40" s="97">
        <f t="shared" si="26"/>
        <v>0</v>
      </c>
      <c r="K40" s="97">
        <f t="shared" si="26"/>
        <v>0</v>
      </c>
      <c r="L40" s="97">
        <f t="shared" si="26"/>
        <v>0</v>
      </c>
      <c r="M40" s="97">
        <f t="shared" si="26"/>
        <v>0</v>
      </c>
      <c r="N40" s="97">
        <f t="shared" si="26"/>
        <v>0</v>
      </c>
      <c r="O40" s="97">
        <f t="shared" si="26"/>
        <v>0</v>
      </c>
      <c r="P40" s="97">
        <f t="shared" si="26"/>
        <v>0</v>
      </c>
      <c r="Q40" s="97">
        <f t="shared" si="26"/>
        <v>0</v>
      </c>
      <c r="R40" s="97">
        <f t="shared" si="26"/>
        <v>0</v>
      </c>
      <c r="S40" s="97">
        <f t="shared" si="26"/>
        <v>0</v>
      </c>
      <c r="T40" s="97">
        <f t="shared" si="26"/>
        <v>0</v>
      </c>
      <c r="U40" s="97">
        <f t="shared" si="26"/>
        <v>0</v>
      </c>
      <c r="V40" s="97">
        <f t="shared" si="26"/>
        <v>0</v>
      </c>
      <c r="W40" s="97">
        <f t="shared" si="26"/>
        <v>0</v>
      </c>
      <c r="X40" s="97">
        <f t="shared" si="26"/>
        <v>0</v>
      </c>
      <c r="Y40" s="97">
        <f t="shared" si="26"/>
        <v>0</v>
      </c>
      <c r="Z40" s="97">
        <f t="shared" si="26"/>
        <v>0</v>
      </c>
      <c r="AA40" s="97">
        <f t="shared" si="26"/>
        <v>20625747338.59</v>
      </c>
      <c r="AB40" s="97">
        <f t="shared" si="26"/>
        <v>9443012266.59</v>
      </c>
      <c r="AC40" s="97">
        <f>+AC4+AC6+AC37</f>
        <v>8916488597.2</v>
      </c>
      <c r="AD40" s="97">
        <f t="shared" si="26"/>
        <v>8987278639.03</v>
      </c>
      <c r="AE40" s="97"/>
      <c r="AF40" s="97">
        <f t="shared" si="26"/>
        <v>8929648282.03</v>
      </c>
      <c r="AG40" s="97"/>
      <c r="AH40" s="97">
        <f t="shared" si="26"/>
        <v>8729202906.03</v>
      </c>
      <c r="AI40" s="97"/>
      <c r="AJ40" s="97">
        <f t="shared" si="26"/>
        <v>8560609263.030001</v>
      </c>
      <c r="AK40" s="97"/>
      <c r="AL40" s="97">
        <f t="shared" si="26"/>
        <v>8495431104.030001</v>
      </c>
      <c r="AM40" s="97"/>
      <c r="AN40" s="97">
        <f t="shared" si="26"/>
        <v>8348961741.030001</v>
      </c>
      <c r="AO40" s="97"/>
      <c r="AP40" s="97">
        <f t="shared" si="26"/>
        <v>8179471682.030001</v>
      </c>
      <c r="AQ40" s="97"/>
      <c r="AR40" s="97">
        <f t="shared" si="26"/>
        <v>8172815508.030001</v>
      </c>
      <c r="AS40" s="97"/>
      <c r="AT40" s="97">
        <f t="shared" si="26"/>
        <v>8093137057.030001</v>
      </c>
      <c r="AU40" s="97"/>
      <c r="AV40" s="97">
        <f t="shared" si="26"/>
        <v>8037396489.030001</v>
      </c>
      <c r="AW40" s="97"/>
      <c r="AX40" s="97">
        <f>+AX4+AX6+AX37</f>
        <v>8058299381.030001</v>
      </c>
      <c r="AY40" s="97"/>
      <c r="AZ40" s="98">
        <f>+AZ4+AZ6+AZ37</f>
        <v>20625747338.59</v>
      </c>
      <c r="BA40" s="98">
        <f>+BA4+BA6+BA37</f>
        <v>8916488597.2</v>
      </c>
      <c r="BB40" s="98">
        <f>+BB4+BB6+BB37</f>
        <v>19982861336.57</v>
      </c>
      <c r="BF40" s="88">
        <f>AZ40-BA40</f>
        <v>11709258741.39</v>
      </c>
    </row>
    <row r="41" spans="1:58" ht="11.25">
      <c r="A41" s="37">
        <v>4</v>
      </c>
      <c r="B41" s="37" t="s">
        <v>10</v>
      </c>
      <c r="C41" s="37"/>
      <c r="D41" s="37"/>
      <c r="E41" s="37" t="s">
        <v>11</v>
      </c>
      <c r="F41" s="70"/>
      <c r="G41" s="6">
        <f aca="true" t="shared" si="27" ref="G41:AX41">G42+G107</f>
        <v>12110892827</v>
      </c>
      <c r="H41" s="6">
        <f t="shared" si="27"/>
        <v>0</v>
      </c>
      <c r="I41" s="6">
        <f t="shared" si="27"/>
        <v>0</v>
      </c>
      <c r="J41" s="6">
        <f t="shared" si="27"/>
        <v>0</v>
      </c>
      <c r="K41" s="6">
        <f t="shared" si="27"/>
        <v>0</v>
      </c>
      <c r="L41" s="6">
        <f t="shared" si="27"/>
        <v>0</v>
      </c>
      <c r="M41" s="6">
        <f t="shared" si="27"/>
        <v>0</v>
      </c>
      <c r="N41" s="6">
        <f t="shared" si="27"/>
        <v>0</v>
      </c>
      <c r="O41" s="6">
        <f t="shared" si="27"/>
        <v>0</v>
      </c>
      <c r="P41" s="6">
        <f t="shared" si="27"/>
        <v>0</v>
      </c>
      <c r="Q41" s="6">
        <f t="shared" si="27"/>
        <v>0</v>
      </c>
      <c r="R41" s="6">
        <f t="shared" si="27"/>
        <v>311620990</v>
      </c>
      <c r="S41" s="6">
        <f t="shared" si="27"/>
        <v>0</v>
      </c>
      <c r="T41" s="6">
        <f t="shared" si="27"/>
        <v>0</v>
      </c>
      <c r="U41" s="6">
        <f t="shared" si="27"/>
        <v>0</v>
      </c>
      <c r="V41" s="6">
        <f t="shared" si="27"/>
        <v>0</v>
      </c>
      <c r="W41" s="6">
        <f t="shared" si="27"/>
        <v>0</v>
      </c>
      <c r="X41" s="6">
        <f t="shared" si="27"/>
        <v>0</v>
      </c>
      <c r="Y41" s="6">
        <f t="shared" si="27"/>
        <v>0</v>
      </c>
      <c r="Z41" s="6">
        <f t="shared" si="27"/>
        <v>311620990</v>
      </c>
      <c r="AA41" s="6">
        <f>AA42+AA107</f>
        <v>12110892827</v>
      </c>
      <c r="AB41" s="6">
        <f t="shared" si="27"/>
        <v>239919845</v>
      </c>
      <c r="AC41" s="6">
        <f>AC42+AC107</f>
        <v>104601502</v>
      </c>
      <c r="AD41" s="6">
        <f t="shared" si="27"/>
        <v>1127801352</v>
      </c>
      <c r="AE41" s="6"/>
      <c r="AF41" s="6">
        <f t="shared" si="27"/>
        <v>1259990550</v>
      </c>
      <c r="AG41" s="6"/>
      <c r="AH41" s="6">
        <f t="shared" si="27"/>
        <v>1102442238</v>
      </c>
      <c r="AI41" s="6"/>
      <c r="AJ41" s="6">
        <f t="shared" si="27"/>
        <v>1135564794</v>
      </c>
      <c r="AK41" s="6"/>
      <c r="AL41" s="6">
        <f t="shared" si="27"/>
        <v>1193480318</v>
      </c>
      <c r="AM41" s="6"/>
      <c r="AN41" s="6">
        <f t="shared" si="27"/>
        <v>1116125194</v>
      </c>
      <c r="AO41" s="6"/>
      <c r="AP41" s="6">
        <f t="shared" si="27"/>
        <v>1076848529</v>
      </c>
      <c r="AQ41" s="6"/>
      <c r="AR41" s="6">
        <f t="shared" si="27"/>
        <v>1057693206</v>
      </c>
      <c r="AS41" s="6"/>
      <c r="AT41" s="6">
        <f t="shared" si="27"/>
        <v>1059610523</v>
      </c>
      <c r="AU41" s="6"/>
      <c r="AV41" s="6">
        <f t="shared" si="27"/>
        <v>1049217071</v>
      </c>
      <c r="AW41" s="6"/>
      <c r="AX41" s="6">
        <f t="shared" si="27"/>
        <v>692199207</v>
      </c>
      <c r="AY41" s="6"/>
      <c r="AZ41" s="6">
        <f>AZ42+AZ107</f>
        <v>12110892827</v>
      </c>
      <c r="BA41" s="6">
        <f>BA42+BA107</f>
        <v>104601502</v>
      </c>
      <c r="BB41" s="6">
        <f>BB42+BB107</f>
        <v>12006291325</v>
      </c>
      <c r="BC41" s="12"/>
      <c r="BD41" s="12" t="e">
        <f>BD42+BD107</f>
        <v>#REF!</v>
      </c>
      <c r="BF41" s="86"/>
    </row>
    <row r="42" spans="1:58" ht="11.25">
      <c r="A42" s="37" t="s">
        <v>182</v>
      </c>
      <c r="B42" s="37" t="s">
        <v>12</v>
      </c>
      <c r="C42" s="37"/>
      <c r="D42" s="37"/>
      <c r="E42" s="37" t="s">
        <v>13</v>
      </c>
      <c r="F42" s="70"/>
      <c r="G42" s="6">
        <f aca="true" t="shared" si="28" ref="G42:BA42">G43+G66+G97+G104</f>
        <v>4284767690</v>
      </c>
      <c r="H42" s="6">
        <f t="shared" si="28"/>
        <v>0</v>
      </c>
      <c r="I42" s="6">
        <f t="shared" si="28"/>
        <v>0</v>
      </c>
      <c r="J42" s="6">
        <f t="shared" si="28"/>
        <v>0</v>
      </c>
      <c r="K42" s="6">
        <f t="shared" si="28"/>
        <v>0</v>
      </c>
      <c r="L42" s="6">
        <f t="shared" si="28"/>
        <v>0</v>
      </c>
      <c r="M42" s="6">
        <f t="shared" si="28"/>
        <v>0</v>
      </c>
      <c r="N42" s="6">
        <f t="shared" si="28"/>
        <v>0</v>
      </c>
      <c r="O42" s="6">
        <f t="shared" si="28"/>
        <v>0</v>
      </c>
      <c r="P42" s="6">
        <f t="shared" si="28"/>
        <v>0</v>
      </c>
      <c r="Q42" s="6">
        <f t="shared" si="28"/>
        <v>0</v>
      </c>
      <c r="R42" s="6">
        <f t="shared" si="28"/>
        <v>96725718</v>
      </c>
      <c r="S42" s="6">
        <f t="shared" si="28"/>
        <v>0</v>
      </c>
      <c r="T42" s="6">
        <f t="shared" si="28"/>
        <v>0</v>
      </c>
      <c r="U42" s="6">
        <f t="shared" si="28"/>
        <v>0</v>
      </c>
      <c r="V42" s="6">
        <f t="shared" si="28"/>
        <v>0</v>
      </c>
      <c r="W42" s="6">
        <f t="shared" si="28"/>
        <v>0</v>
      </c>
      <c r="X42" s="6">
        <f t="shared" si="28"/>
        <v>0</v>
      </c>
      <c r="Y42" s="6">
        <f t="shared" si="28"/>
        <v>0</v>
      </c>
      <c r="Z42" s="6">
        <f t="shared" si="28"/>
        <v>96725718</v>
      </c>
      <c r="AA42" s="6">
        <f>AA43+AA66+AA97+AA104</f>
        <v>4284767690</v>
      </c>
      <c r="AB42" s="6">
        <f t="shared" si="28"/>
        <v>150981161</v>
      </c>
      <c r="AC42" s="6">
        <f>AC43+AC66+AC97+AC104</f>
        <v>92451154</v>
      </c>
      <c r="AD42" s="6">
        <f t="shared" si="28"/>
        <v>392333813</v>
      </c>
      <c r="AE42" s="6"/>
      <c r="AF42" s="6">
        <f t="shared" si="28"/>
        <v>407660983</v>
      </c>
      <c r="AG42" s="6"/>
      <c r="AH42" s="6">
        <f t="shared" si="28"/>
        <v>341076340</v>
      </c>
      <c r="AI42" s="6"/>
      <c r="AJ42" s="6">
        <f t="shared" si="28"/>
        <v>370097257</v>
      </c>
      <c r="AK42" s="6"/>
      <c r="AL42" s="6">
        <f t="shared" si="28"/>
        <v>445472194</v>
      </c>
      <c r="AM42" s="6"/>
      <c r="AN42" s="6">
        <f t="shared" si="28"/>
        <v>379483830</v>
      </c>
      <c r="AO42" s="6"/>
      <c r="AP42" s="6">
        <f t="shared" si="28"/>
        <v>363223048</v>
      </c>
      <c r="AQ42" s="6"/>
      <c r="AR42" s="6">
        <f t="shared" si="28"/>
        <v>322100969</v>
      </c>
      <c r="AS42" s="6"/>
      <c r="AT42" s="6">
        <f t="shared" si="28"/>
        <v>335985044</v>
      </c>
      <c r="AU42" s="6"/>
      <c r="AV42" s="6">
        <f t="shared" si="28"/>
        <v>322649372</v>
      </c>
      <c r="AW42" s="6"/>
      <c r="AX42" s="6">
        <f t="shared" si="28"/>
        <v>453703679</v>
      </c>
      <c r="AY42" s="6"/>
      <c r="AZ42" s="6">
        <f t="shared" si="28"/>
        <v>4284767690</v>
      </c>
      <c r="BA42" s="6">
        <f t="shared" si="28"/>
        <v>92451154</v>
      </c>
      <c r="BB42" s="6">
        <f>BB43+BB66+BB97+BB104</f>
        <v>4192316536</v>
      </c>
      <c r="BC42" s="12"/>
      <c r="BD42" s="12">
        <f>BD43+BD66+BD97+BD104</f>
        <v>0</v>
      </c>
      <c r="BF42" s="86"/>
    </row>
    <row r="43" spans="1:58" ht="11.25">
      <c r="A43" s="37" t="s">
        <v>183</v>
      </c>
      <c r="B43" s="37" t="s">
        <v>14</v>
      </c>
      <c r="C43" s="37"/>
      <c r="D43" s="37"/>
      <c r="E43" s="37" t="s">
        <v>15</v>
      </c>
      <c r="F43" s="70"/>
      <c r="G43" s="6">
        <f>G44</f>
        <v>2172846900</v>
      </c>
      <c r="H43" s="6">
        <f aca="true" t="shared" si="29" ref="H43:BD43">H44</f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9"/>
        <v>0</v>
      </c>
      <c r="N43" s="6">
        <f t="shared" si="29"/>
        <v>0</v>
      </c>
      <c r="O43" s="6">
        <f t="shared" si="29"/>
        <v>0</v>
      </c>
      <c r="P43" s="6">
        <f t="shared" si="29"/>
        <v>0</v>
      </c>
      <c r="Q43" s="6">
        <f t="shared" si="29"/>
        <v>0</v>
      </c>
      <c r="R43" s="6">
        <f t="shared" si="29"/>
        <v>0</v>
      </c>
      <c r="S43" s="6">
        <f t="shared" si="29"/>
        <v>0</v>
      </c>
      <c r="T43" s="6">
        <f t="shared" si="29"/>
        <v>0</v>
      </c>
      <c r="U43" s="6">
        <f t="shared" si="29"/>
        <v>0</v>
      </c>
      <c r="V43" s="6">
        <f t="shared" si="29"/>
        <v>0</v>
      </c>
      <c r="W43" s="6">
        <f t="shared" si="29"/>
        <v>0</v>
      </c>
      <c r="X43" s="6">
        <f t="shared" si="29"/>
        <v>0</v>
      </c>
      <c r="Y43" s="6">
        <f t="shared" si="29"/>
        <v>0</v>
      </c>
      <c r="Z43" s="6">
        <f t="shared" si="29"/>
        <v>0</v>
      </c>
      <c r="AA43" s="61">
        <f aca="true" t="shared" si="30" ref="AA43:AA49">+G43+H43-I43-J43-R43+Z43</f>
        <v>2172846900</v>
      </c>
      <c r="AB43" s="6">
        <f t="shared" si="29"/>
        <v>147778642</v>
      </c>
      <c r="AC43" s="6">
        <f t="shared" si="29"/>
        <v>91003399</v>
      </c>
      <c r="AD43" s="6">
        <f t="shared" si="29"/>
        <v>188697374</v>
      </c>
      <c r="AE43" s="6"/>
      <c r="AF43" s="6">
        <f t="shared" si="29"/>
        <v>158308826</v>
      </c>
      <c r="AG43" s="6"/>
      <c r="AH43" s="6">
        <f t="shared" si="29"/>
        <v>175048830</v>
      </c>
      <c r="AI43" s="6"/>
      <c r="AJ43" s="6">
        <f t="shared" si="29"/>
        <v>158479225</v>
      </c>
      <c r="AK43" s="6"/>
      <c r="AL43" s="6">
        <f t="shared" si="29"/>
        <v>212032184</v>
      </c>
      <c r="AM43" s="6"/>
      <c r="AN43" s="6">
        <f t="shared" si="29"/>
        <v>179986896</v>
      </c>
      <c r="AO43" s="6"/>
      <c r="AP43" s="6">
        <f t="shared" si="29"/>
        <v>172315653</v>
      </c>
      <c r="AQ43" s="6"/>
      <c r="AR43" s="6">
        <f t="shared" si="29"/>
        <v>145251084</v>
      </c>
      <c r="AS43" s="6"/>
      <c r="AT43" s="6">
        <f t="shared" si="29"/>
        <v>176645234</v>
      </c>
      <c r="AU43" s="6"/>
      <c r="AV43" s="6">
        <f t="shared" si="29"/>
        <v>145251080</v>
      </c>
      <c r="AW43" s="6"/>
      <c r="AX43" s="6">
        <f t="shared" si="29"/>
        <v>313051872</v>
      </c>
      <c r="AY43" s="6"/>
      <c r="AZ43" s="6">
        <f t="shared" si="29"/>
        <v>2172846900</v>
      </c>
      <c r="BA43" s="6">
        <f t="shared" si="29"/>
        <v>91003399</v>
      </c>
      <c r="BB43" s="6">
        <f t="shared" si="29"/>
        <v>2081843501</v>
      </c>
      <c r="BC43" s="12"/>
      <c r="BD43" s="12">
        <f t="shared" si="29"/>
        <v>0</v>
      </c>
      <c r="BF43" s="86"/>
    </row>
    <row r="44" spans="1:58" ht="11.25">
      <c r="A44" s="37" t="s">
        <v>184</v>
      </c>
      <c r="B44" s="37" t="s">
        <v>50</v>
      </c>
      <c r="C44" s="37"/>
      <c r="D44" s="37"/>
      <c r="E44" s="37" t="s">
        <v>51</v>
      </c>
      <c r="F44" s="70"/>
      <c r="G44" s="6">
        <f>G45+G53+G61</f>
        <v>2172846900</v>
      </c>
      <c r="H44" s="6">
        <f aca="true" t="shared" si="31" ref="H44:BD44">H45+H53+H61</f>
        <v>0</v>
      </c>
      <c r="I44" s="6">
        <f t="shared" si="31"/>
        <v>0</v>
      </c>
      <c r="J44" s="6">
        <f t="shared" si="31"/>
        <v>0</v>
      </c>
      <c r="K44" s="6">
        <f t="shared" si="31"/>
        <v>0</v>
      </c>
      <c r="L44" s="6">
        <f t="shared" si="31"/>
        <v>0</v>
      </c>
      <c r="M44" s="6">
        <f t="shared" si="31"/>
        <v>0</v>
      </c>
      <c r="N44" s="6">
        <f t="shared" si="31"/>
        <v>0</v>
      </c>
      <c r="O44" s="6">
        <f t="shared" si="31"/>
        <v>0</v>
      </c>
      <c r="P44" s="6">
        <f t="shared" si="31"/>
        <v>0</v>
      </c>
      <c r="Q44" s="6">
        <f t="shared" si="31"/>
        <v>0</v>
      </c>
      <c r="R44" s="6">
        <f t="shared" si="31"/>
        <v>0</v>
      </c>
      <c r="S44" s="6">
        <f t="shared" si="31"/>
        <v>0</v>
      </c>
      <c r="T44" s="6">
        <f t="shared" si="31"/>
        <v>0</v>
      </c>
      <c r="U44" s="6">
        <f t="shared" si="31"/>
        <v>0</v>
      </c>
      <c r="V44" s="6">
        <f t="shared" si="31"/>
        <v>0</v>
      </c>
      <c r="W44" s="6">
        <f t="shared" si="31"/>
        <v>0</v>
      </c>
      <c r="X44" s="6">
        <f t="shared" si="31"/>
        <v>0</v>
      </c>
      <c r="Y44" s="6">
        <f t="shared" si="31"/>
        <v>0</v>
      </c>
      <c r="Z44" s="6">
        <f t="shared" si="31"/>
        <v>0</v>
      </c>
      <c r="AA44" s="61">
        <f t="shared" si="30"/>
        <v>2172846900</v>
      </c>
      <c r="AB44" s="6">
        <f t="shared" si="31"/>
        <v>147778642</v>
      </c>
      <c r="AC44" s="6">
        <f>AC45+AC53+AC61</f>
        <v>91003399</v>
      </c>
      <c r="AD44" s="6">
        <f t="shared" si="31"/>
        <v>188697374</v>
      </c>
      <c r="AE44" s="6"/>
      <c r="AF44" s="6">
        <f t="shared" si="31"/>
        <v>158308826</v>
      </c>
      <c r="AG44" s="6"/>
      <c r="AH44" s="6">
        <f t="shared" si="31"/>
        <v>175048830</v>
      </c>
      <c r="AI44" s="6"/>
      <c r="AJ44" s="6">
        <f t="shared" si="31"/>
        <v>158479225</v>
      </c>
      <c r="AK44" s="6"/>
      <c r="AL44" s="6">
        <f t="shared" si="31"/>
        <v>212032184</v>
      </c>
      <c r="AM44" s="6"/>
      <c r="AN44" s="6">
        <f t="shared" si="31"/>
        <v>179986896</v>
      </c>
      <c r="AO44" s="6"/>
      <c r="AP44" s="6">
        <f t="shared" si="31"/>
        <v>172315653</v>
      </c>
      <c r="AQ44" s="6"/>
      <c r="AR44" s="6">
        <f t="shared" si="31"/>
        <v>145251084</v>
      </c>
      <c r="AS44" s="6"/>
      <c r="AT44" s="6">
        <f t="shared" si="31"/>
        <v>176645234</v>
      </c>
      <c r="AU44" s="6"/>
      <c r="AV44" s="6">
        <f t="shared" si="31"/>
        <v>145251080</v>
      </c>
      <c r="AW44" s="6"/>
      <c r="AX44" s="6">
        <f t="shared" si="31"/>
        <v>313051872</v>
      </c>
      <c r="AY44" s="6"/>
      <c r="AZ44" s="6">
        <f t="shared" si="31"/>
        <v>2172846900</v>
      </c>
      <c r="BA44" s="6">
        <f t="shared" si="31"/>
        <v>91003399</v>
      </c>
      <c r="BB44" s="6">
        <f t="shared" si="31"/>
        <v>2081843501</v>
      </c>
      <c r="BC44" s="12"/>
      <c r="BD44" s="12">
        <f t="shared" si="31"/>
        <v>0</v>
      </c>
      <c r="BF44" s="86"/>
    </row>
    <row r="45" spans="1:58" ht="11.25">
      <c r="A45" s="37" t="s">
        <v>212</v>
      </c>
      <c r="B45" s="37" t="s">
        <v>52</v>
      </c>
      <c r="C45" s="37"/>
      <c r="D45" s="37"/>
      <c r="E45" s="37" t="s">
        <v>53</v>
      </c>
      <c r="F45" s="70"/>
      <c r="G45" s="6">
        <f>+G46</f>
        <v>1513129400</v>
      </c>
      <c r="H45" s="6">
        <f aca="true" t="shared" si="32" ref="H45:BD45">+H46</f>
        <v>0</v>
      </c>
      <c r="I45" s="6">
        <f t="shared" si="32"/>
        <v>0</v>
      </c>
      <c r="J45" s="6">
        <f t="shared" si="32"/>
        <v>0</v>
      </c>
      <c r="K45" s="6">
        <f t="shared" si="32"/>
        <v>0</v>
      </c>
      <c r="L45" s="6">
        <f t="shared" si="32"/>
        <v>0</v>
      </c>
      <c r="M45" s="6">
        <f t="shared" si="32"/>
        <v>0</v>
      </c>
      <c r="N45" s="6">
        <f t="shared" si="32"/>
        <v>0</v>
      </c>
      <c r="O45" s="6">
        <f t="shared" si="32"/>
        <v>0</v>
      </c>
      <c r="P45" s="6">
        <f t="shared" si="32"/>
        <v>0</v>
      </c>
      <c r="Q45" s="6">
        <f t="shared" si="32"/>
        <v>0</v>
      </c>
      <c r="R45" s="6">
        <f t="shared" si="32"/>
        <v>0</v>
      </c>
      <c r="S45" s="6">
        <f t="shared" si="32"/>
        <v>0</v>
      </c>
      <c r="T45" s="6">
        <f t="shared" si="32"/>
        <v>0</v>
      </c>
      <c r="U45" s="6">
        <f t="shared" si="32"/>
        <v>0</v>
      </c>
      <c r="V45" s="6">
        <f t="shared" si="32"/>
        <v>0</v>
      </c>
      <c r="W45" s="6">
        <f t="shared" si="32"/>
        <v>0</v>
      </c>
      <c r="X45" s="6">
        <f t="shared" si="32"/>
        <v>0</v>
      </c>
      <c r="Y45" s="6">
        <f t="shared" si="32"/>
        <v>0</v>
      </c>
      <c r="Z45" s="6">
        <f t="shared" si="32"/>
        <v>0</v>
      </c>
      <c r="AA45" s="61">
        <f t="shared" si="30"/>
        <v>1513129400</v>
      </c>
      <c r="AB45" s="6">
        <f t="shared" si="32"/>
        <v>102966908</v>
      </c>
      <c r="AC45" s="6">
        <f t="shared" si="32"/>
        <v>91003399</v>
      </c>
      <c r="AD45" s="6">
        <f t="shared" si="32"/>
        <v>118046853</v>
      </c>
      <c r="AE45" s="6"/>
      <c r="AF45" s="6">
        <f t="shared" si="32"/>
        <v>104454500</v>
      </c>
      <c r="AG45" s="6"/>
      <c r="AH45" s="6">
        <f t="shared" si="32"/>
        <v>111970979</v>
      </c>
      <c r="AI45" s="6"/>
      <c r="AJ45" s="6">
        <f t="shared" si="32"/>
        <v>104454500</v>
      </c>
      <c r="AK45" s="6"/>
      <c r="AL45" s="6">
        <f t="shared" si="32"/>
        <v>159265340</v>
      </c>
      <c r="AM45" s="6"/>
      <c r="AN45" s="6">
        <f t="shared" si="32"/>
        <v>113703608</v>
      </c>
      <c r="AO45" s="6"/>
      <c r="AP45" s="6">
        <f t="shared" si="32"/>
        <v>111692811</v>
      </c>
      <c r="AQ45" s="6"/>
      <c r="AR45" s="6">
        <f t="shared" si="32"/>
        <v>100439350</v>
      </c>
      <c r="AS45" s="6"/>
      <c r="AT45" s="6">
        <f t="shared" si="32"/>
        <v>117455059</v>
      </c>
      <c r="AU45" s="6"/>
      <c r="AV45" s="6">
        <f t="shared" si="32"/>
        <v>100439350</v>
      </c>
      <c r="AW45" s="6"/>
      <c r="AX45" s="6">
        <f t="shared" si="32"/>
        <v>268240142</v>
      </c>
      <c r="AY45" s="6"/>
      <c r="AZ45" s="6">
        <f t="shared" si="32"/>
        <v>1513129400</v>
      </c>
      <c r="BA45" s="6">
        <f t="shared" si="32"/>
        <v>91003399</v>
      </c>
      <c r="BB45" s="6">
        <f t="shared" si="32"/>
        <v>1422126001</v>
      </c>
      <c r="BC45" s="12"/>
      <c r="BD45" s="12">
        <f t="shared" si="32"/>
        <v>0</v>
      </c>
      <c r="BF45" s="86"/>
    </row>
    <row r="46" spans="1:58" ht="11.25">
      <c r="A46" s="37" t="s">
        <v>213</v>
      </c>
      <c r="B46" s="37" t="s">
        <v>54</v>
      </c>
      <c r="C46" s="37"/>
      <c r="D46" s="37"/>
      <c r="E46" s="37" t="s">
        <v>55</v>
      </c>
      <c r="F46" s="70"/>
      <c r="G46" s="6">
        <f>SUM(G47:G50)</f>
        <v>1513129400</v>
      </c>
      <c r="H46" s="6">
        <f aca="true" t="shared" si="33" ref="H46:BD46">SUM(H47:H50)</f>
        <v>0</v>
      </c>
      <c r="I46" s="6">
        <f t="shared" si="33"/>
        <v>0</v>
      </c>
      <c r="J46" s="6">
        <f t="shared" si="33"/>
        <v>0</v>
      </c>
      <c r="K46" s="6">
        <f t="shared" si="33"/>
        <v>0</v>
      </c>
      <c r="L46" s="6">
        <f t="shared" si="33"/>
        <v>0</v>
      </c>
      <c r="M46" s="6">
        <f t="shared" si="33"/>
        <v>0</v>
      </c>
      <c r="N46" s="6">
        <f t="shared" si="33"/>
        <v>0</v>
      </c>
      <c r="O46" s="6">
        <f t="shared" si="33"/>
        <v>0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6">
        <f t="shared" si="33"/>
        <v>0</v>
      </c>
      <c r="X46" s="6">
        <f t="shared" si="33"/>
        <v>0</v>
      </c>
      <c r="Y46" s="6">
        <f t="shared" si="33"/>
        <v>0</v>
      </c>
      <c r="Z46" s="6">
        <f t="shared" si="33"/>
        <v>0</v>
      </c>
      <c r="AA46" s="61">
        <f t="shared" si="30"/>
        <v>1513129400</v>
      </c>
      <c r="AB46" s="6">
        <f t="shared" si="33"/>
        <v>102966908</v>
      </c>
      <c r="AC46" s="6">
        <f>SUM(AC47:AC50)</f>
        <v>91003399</v>
      </c>
      <c r="AD46" s="6">
        <f t="shared" si="33"/>
        <v>118046853</v>
      </c>
      <c r="AE46" s="6"/>
      <c r="AF46" s="6">
        <f t="shared" si="33"/>
        <v>104454500</v>
      </c>
      <c r="AG46" s="6"/>
      <c r="AH46" s="6">
        <f t="shared" si="33"/>
        <v>111970979</v>
      </c>
      <c r="AI46" s="6"/>
      <c r="AJ46" s="6">
        <f t="shared" si="33"/>
        <v>104454500</v>
      </c>
      <c r="AK46" s="6"/>
      <c r="AL46" s="6">
        <f t="shared" si="33"/>
        <v>159265340</v>
      </c>
      <c r="AM46" s="6"/>
      <c r="AN46" s="6">
        <f t="shared" si="33"/>
        <v>113703608</v>
      </c>
      <c r="AO46" s="6"/>
      <c r="AP46" s="6">
        <f t="shared" si="33"/>
        <v>111692811</v>
      </c>
      <c r="AQ46" s="6"/>
      <c r="AR46" s="6">
        <f t="shared" si="33"/>
        <v>100439350</v>
      </c>
      <c r="AS46" s="6"/>
      <c r="AT46" s="6">
        <f t="shared" si="33"/>
        <v>117455059</v>
      </c>
      <c r="AU46" s="6"/>
      <c r="AV46" s="6">
        <f t="shared" si="33"/>
        <v>100439350</v>
      </c>
      <c r="AW46" s="6"/>
      <c r="AX46" s="6">
        <f t="shared" si="33"/>
        <v>268240142</v>
      </c>
      <c r="AY46" s="6"/>
      <c r="AZ46" s="6">
        <f t="shared" si="33"/>
        <v>1513129400</v>
      </c>
      <c r="BA46" s="6">
        <f t="shared" si="33"/>
        <v>91003399</v>
      </c>
      <c r="BB46" s="6">
        <f t="shared" si="33"/>
        <v>1422126001</v>
      </c>
      <c r="BC46" s="12"/>
      <c r="BD46" s="12">
        <f t="shared" si="33"/>
        <v>0</v>
      </c>
      <c r="BF46" s="86"/>
    </row>
    <row r="47" spans="1:58" ht="11.25">
      <c r="A47" s="1" t="s">
        <v>214</v>
      </c>
      <c r="B47" s="1" t="s">
        <v>56</v>
      </c>
      <c r="C47" s="1"/>
      <c r="D47" s="1"/>
      <c r="E47" s="1" t="s">
        <v>57</v>
      </c>
      <c r="F47" s="71" t="s">
        <v>271</v>
      </c>
      <c r="G47" s="7">
        <v>1205272200</v>
      </c>
      <c r="H47" s="82"/>
      <c r="I47" s="5"/>
      <c r="J47" s="5"/>
      <c r="K47" s="5"/>
      <c r="L47" s="5"/>
      <c r="M47" s="5"/>
      <c r="N47" s="5"/>
      <c r="O47" s="5"/>
      <c r="P47" s="5"/>
      <c r="Q47" s="5"/>
      <c r="R47" s="5">
        <f aca="true" t="shared" si="34" ref="R47:R52">+K47+L47+M47+N47+O47+P47+Q47</f>
        <v>0</v>
      </c>
      <c r="S47" s="5"/>
      <c r="T47" s="5"/>
      <c r="U47" s="5"/>
      <c r="V47" s="5"/>
      <c r="W47" s="5"/>
      <c r="X47" s="5"/>
      <c r="Y47" s="5"/>
      <c r="Z47" s="5">
        <f aca="true" t="shared" si="35" ref="Z47:Z52">+S47+T47+U47+V47+W47+X47+Y47</f>
        <v>0</v>
      </c>
      <c r="AA47" s="5">
        <f t="shared" si="30"/>
        <v>1205272200</v>
      </c>
      <c r="AB47" s="57">
        <v>100439350</v>
      </c>
      <c r="AC47" s="57">
        <v>91003399</v>
      </c>
      <c r="AD47" s="57">
        <v>100439350</v>
      </c>
      <c r="AE47" s="57"/>
      <c r="AF47" s="57">
        <v>100439350</v>
      </c>
      <c r="AG47" s="57"/>
      <c r="AH47" s="57">
        <v>100439350</v>
      </c>
      <c r="AI47" s="57"/>
      <c r="AJ47" s="57">
        <v>100439350</v>
      </c>
      <c r="AK47" s="57"/>
      <c r="AL47" s="57">
        <v>100439350</v>
      </c>
      <c r="AM47" s="57"/>
      <c r="AN47" s="57">
        <v>100439350</v>
      </c>
      <c r="AO47" s="57"/>
      <c r="AP47" s="57">
        <v>100439350</v>
      </c>
      <c r="AQ47" s="57"/>
      <c r="AR47" s="57">
        <v>100439350</v>
      </c>
      <c r="AS47" s="57"/>
      <c r="AT47" s="57">
        <v>100439350</v>
      </c>
      <c r="AU47" s="57"/>
      <c r="AV47" s="57">
        <v>100439350</v>
      </c>
      <c r="AW47" s="57"/>
      <c r="AX47" s="57">
        <v>100439350</v>
      </c>
      <c r="AY47" s="57"/>
      <c r="AZ47" s="5">
        <f aca="true" t="shared" si="36" ref="AZ47:AZ60">+AB47+AD47+AF47+AH47+AJ47+AL47+AN47+AP47+AR47+AT47+AV47+AX47</f>
        <v>1205272200</v>
      </c>
      <c r="BA47" s="15">
        <f aca="true" t="shared" si="37" ref="BA47:BA60">AY47+AW47+AU47+AS47+AQ47+AO47+AM47+AK47+AI47+AG47+AE47+AC47</f>
        <v>91003399</v>
      </c>
      <c r="BB47" s="5">
        <f aca="true" t="shared" si="38" ref="BB47:BB52">+AA47-BA47</f>
        <v>1114268801</v>
      </c>
      <c r="BD47" s="27">
        <f aca="true" t="shared" si="39" ref="BD47:BD52">+AA47-AZ47</f>
        <v>0</v>
      </c>
      <c r="BF47" s="86"/>
    </row>
    <row r="48" spans="1:58" ht="11.25">
      <c r="A48" s="1" t="s">
        <v>215</v>
      </c>
      <c r="B48" s="1" t="s">
        <v>58</v>
      </c>
      <c r="C48" s="1"/>
      <c r="D48" s="1"/>
      <c r="E48" s="1" t="s">
        <v>59</v>
      </c>
      <c r="F48" s="71" t="s">
        <v>271</v>
      </c>
      <c r="G48" s="7">
        <v>100439400</v>
      </c>
      <c r="H48" s="82"/>
      <c r="I48" s="5"/>
      <c r="J48" s="5"/>
      <c r="K48" s="5"/>
      <c r="L48" s="5"/>
      <c r="M48" s="5"/>
      <c r="N48" s="5"/>
      <c r="O48" s="5"/>
      <c r="P48" s="5"/>
      <c r="Q48" s="5"/>
      <c r="R48" s="5">
        <f t="shared" si="34"/>
        <v>0</v>
      </c>
      <c r="S48" s="5"/>
      <c r="T48" s="5"/>
      <c r="U48" s="5"/>
      <c r="V48" s="5"/>
      <c r="W48" s="5"/>
      <c r="X48" s="5"/>
      <c r="Y48" s="5"/>
      <c r="Z48" s="5">
        <f t="shared" si="35"/>
        <v>0</v>
      </c>
      <c r="AA48" s="5">
        <f t="shared" si="30"/>
        <v>100439400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>
        <v>50219700</v>
      </c>
      <c r="AM48" s="30"/>
      <c r="AN48" s="30"/>
      <c r="AO48" s="30"/>
      <c r="AP48" s="30"/>
      <c r="AQ48" s="30"/>
      <c r="AR48" s="5"/>
      <c r="AS48" s="5"/>
      <c r="AT48" s="5"/>
      <c r="AU48" s="5"/>
      <c r="AV48" s="5"/>
      <c r="AW48" s="5"/>
      <c r="AX48" s="5">
        <v>50219700</v>
      </c>
      <c r="AY48" s="5"/>
      <c r="AZ48" s="5">
        <f t="shared" si="36"/>
        <v>100439400</v>
      </c>
      <c r="BA48" s="15">
        <f t="shared" si="37"/>
        <v>0</v>
      </c>
      <c r="BB48" s="5">
        <f t="shared" si="38"/>
        <v>100439400</v>
      </c>
      <c r="BD48" s="27">
        <f t="shared" si="39"/>
        <v>0</v>
      </c>
      <c r="BF48" s="86"/>
    </row>
    <row r="49" spans="1:58" ht="11.25">
      <c r="A49" s="1" t="s">
        <v>216</v>
      </c>
      <c r="B49" s="1" t="s">
        <v>61</v>
      </c>
      <c r="C49" s="1"/>
      <c r="D49" s="1"/>
      <c r="E49" s="1" t="s">
        <v>60</v>
      </c>
      <c r="F49" s="71" t="s">
        <v>271</v>
      </c>
      <c r="G49" s="7">
        <v>35153800</v>
      </c>
      <c r="H49" s="82"/>
      <c r="I49" s="5"/>
      <c r="J49" s="5"/>
      <c r="K49" s="5"/>
      <c r="L49" s="5"/>
      <c r="M49" s="5"/>
      <c r="N49" s="5"/>
      <c r="O49" s="5"/>
      <c r="P49" s="5"/>
      <c r="Q49" s="5"/>
      <c r="R49" s="5">
        <f t="shared" si="34"/>
        <v>0</v>
      </c>
      <c r="S49" s="5"/>
      <c r="T49" s="5"/>
      <c r="U49" s="5"/>
      <c r="V49" s="5"/>
      <c r="W49" s="5"/>
      <c r="X49" s="5"/>
      <c r="Y49" s="5"/>
      <c r="Z49" s="5">
        <f t="shared" si="35"/>
        <v>0</v>
      </c>
      <c r="AA49" s="5">
        <f t="shared" si="30"/>
        <v>35153800</v>
      </c>
      <c r="AB49" s="30">
        <v>2527558</v>
      </c>
      <c r="AC49" s="30"/>
      <c r="AD49" s="31">
        <v>7985600</v>
      </c>
      <c r="AE49" s="31"/>
      <c r="AF49" s="30">
        <v>1624106</v>
      </c>
      <c r="AG49" s="30"/>
      <c r="AH49" s="30">
        <v>4517161</v>
      </c>
      <c r="AI49" s="30"/>
      <c r="AJ49" s="30">
        <v>1624106</v>
      </c>
      <c r="AK49" s="30"/>
      <c r="AL49" s="30">
        <v>3371249</v>
      </c>
      <c r="AM49" s="30"/>
      <c r="AN49" s="30">
        <v>5195732</v>
      </c>
      <c r="AO49" s="30"/>
      <c r="AP49" s="30">
        <v>4408287</v>
      </c>
      <c r="AQ49" s="30"/>
      <c r="AR49" s="5"/>
      <c r="AS49" s="5"/>
      <c r="AT49" s="5">
        <v>2713509</v>
      </c>
      <c r="AU49" s="5"/>
      <c r="AV49" s="5"/>
      <c r="AW49" s="5"/>
      <c r="AX49" s="5">
        <v>1186492</v>
      </c>
      <c r="AY49" s="5"/>
      <c r="AZ49" s="5">
        <f t="shared" si="36"/>
        <v>35153800</v>
      </c>
      <c r="BA49" s="15">
        <f t="shared" si="37"/>
        <v>0</v>
      </c>
      <c r="BB49" s="5">
        <f t="shared" si="38"/>
        <v>35153800</v>
      </c>
      <c r="BD49" s="27">
        <f t="shared" si="39"/>
        <v>0</v>
      </c>
      <c r="BF49" s="86"/>
    </row>
    <row r="50" spans="1:58" ht="11.25">
      <c r="A50" s="37" t="s">
        <v>217</v>
      </c>
      <c r="B50" s="37" t="s">
        <v>63</v>
      </c>
      <c r="C50" s="37"/>
      <c r="D50" s="37"/>
      <c r="E50" s="37" t="s">
        <v>62</v>
      </c>
      <c r="F50" s="70"/>
      <c r="G50" s="6">
        <f>SUM(G51:G52)</f>
        <v>172264000</v>
      </c>
      <c r="H50" s="6">
        <f aca="true" t="shared" si="40" ref="H50:AX50">SUM(H51:H52)</f>
        <v>0</v>
      </c>
      <c r="I50" s="6">
        <f t="shared" si="40"/>
        <v>0</v>
      </c>
      <c r="J50" s="6">
        <f t="shared" si="40"/>
        <v>0</v>
      </c>
      <c r="K50" s="6">
        <f t="shared" si="40"/>
        <v>0</v>
      </c>
      <c r="L50" s="6">
        <f t="shared" si="40"/>
        <v>0</v>
      </c>
      <c r="M50" s="6">
        <f t="shared" si="40"/>
        <v>0</v>
      </c>
      <c r="N50" s="6">
        <f t="shared" si="40"/>
        <v>0</v>
      </c>
      <c r="O50" s="6">
        <f t="shared" si="40"/>
        <v>0</v>
      </c>
      <c r="P50" s="6">
        <f t="shared" si="40"/>
        <v>0</v>
      </c>
      <c r="Q50" s="6">
        <f t="shared" si="40"/>
        <v>0</v>
      </c>
      <c r="R50" s="5">
        <f t="shared" si="34"/>
        <v>0</v>
      </c>
      <c r="S50" s="5"/>
      <c r="T50" s="5"/>
      <c r="U50" s="5"/>
      <c r="V50" s="5"/>
      <c r="W50" s="5"/>
      <c r="X50" s="5"/>
      <c r="Y50" s="5"/>
      <c r="Z50" s="5">
        <f t="shared" si="35"/>
        <v>0</v>
      </c>
      <c r="AA50" s="6">
        <f t="shared" si="40"/>
        <v>172264000</v>
      </c>
      <c r="AB50" s="6">
        <f t="shared" si="40"/>
        <v>0</v>
      </c>
      <c r="AC50" s="6"/>
      <c r="AD50" s="6">
        <f t="shared" si="40"/>
        <v>9621903</v>
      </c>
      <c r="AE50" s="6"/>
      <c r="AF50" s="6">
        <f t="shared" si="40"/>
        <v>2391044</v>
      </c>
      <c r="AG50" s="6"/>
      <c r="AH50" s="6">
        <f t="shared" si="40"/>
        <v>7014468</v>
      </c>
      <c r="AI50" s="6"/>
      <c r="AJ50" s="6">
        <f t="shared" si="40"/>
        <v>2391044</v>
      </c>
      <c r="AK50" s="6"/>
      <c r="AL50" s="6">
        <f t="shared" si="40"/>
        <v>5235041</v>
      </c>
      <c r="AM50" s="6"/>
      <c r="AN50" s="6">
        <f t="shared" si="40"/>
        <v>8068526</v>
      </c>
      <c r="AO50" s="6"/>
      <c r="AP50" s="6">
        <f t="shared" si="40"/>
        <v>6845174</v>
      </c>
      <c r="AQ50" s="6"/>
      <c r="AR50" s="6">
        <f t="shared" si="40"/>
        <v>0</v>
      </c>
      <c r="AS50" s="6"/>
      <c r="AT50" s="6">
        <f t="shared" si="40"/>
        <v>14302200</v>
      </c>
      <c r="AU50" s="6"/>
      <c r="AV50" s="6">
        <f t="shared" si="40"/>
        <v>0</v>
      </c>
      <c r="AW50" s="6"/>
      <c r="AX50" s="6">
        <f t="shared" si="40"/>
        <v>116394600</v>
      </c>
      <c r="AY50" s="6"/>
      <c r="AZ50" s="61">
        <f>AZ51+AZ52</f>
        <v>172264000</v>
      </c>
      <c r="BA50" s="61">
        <f>BA51+BA52</f>
        <v>0</v>
      </c>
      <c r="BB50" s="5">
        <f t="shared" si="38"/>
        <v>172264000</v>
      </c>
      <c r="BD50" s="27">
        <f t="shared" si="39"/>
        <v>0</v>
      </c>
      <c r="BF50" s="86"/>
    </row>
    <row r="51" spans="1:58" ht="22.5">
      <c r="A51" s="1" t="s">
        <v>218</v>
      </c>
      <c r="B51" s="1" t="s">
        <v>64</v>
      </c>
      <c r="C51" s="1"/>
      <c r="D51" s="1"/>
      <c r="E51" s="1" t="s">
        <v>65</v>
      </c>
      <c r="F51" s="71" t="s">
        <v>271</v>
      </c>
      <c r="G51" s="7">
        <v>116394600</v>
      </c>
      <c r="H51" s="82"/>
      <c r="I51" s="5"/>
      <c r="J51" s="5"/>
      <c r="K51" s="5"/>
      <c r="L51" s="5"/>
      <c r="M51" s="5"/>
      <c r="N51" s="5"/>
      <c r="O51" s="5"/>
      <c r="P51" s="5"/>
      <c r="Q51" s="5"/>
      <c r="R51" s="5">
        <f t="shared" si="34"/>
        <v>0</v>
      </c>
      <c r="S51" s="5"/>
      <c r="T51" s="5"/>
      <c r="U51" s="5"/>
      <c r="V51" s="5"/>
      <c r="W51" s="5"/>
      <c r="X51" s="5"/>
      <c r="Y51" s="5"/>
      <c r="Z51" s="5">
        <f t="shared" si="35"/>
        <v>0</v>
      </c>
      <c r="AA51" s="5">
        <f>+G51+H51-I51-J51-R51+Z51</f>
        <v>116394600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>
        <v>116394600</v>
      </c>
      <c r="AY51" s="5"/>
      <c r="AZ51" s="5">
        <f t="shared" si="36"/>
        <v>116394600</v>
      </c>
      <c r="BA51" s="15">
        <f t="shared" si="37"/>
        <v>0</v>
      </c>
      <c r="BB51" s="5">
        <f t="shared" si="38"/>
        <v>116394600</v>
      </c>
      <c r="BD51" s="27">
        <f t="shared" si="39"/>
        <v>0</v>
      </c>
      <c r="BF51" s="86"/>
    </row>
    <row r="52" spans="1:58" ht="22.5">
      <c r="A52" s="1" t="s">
        <v>219</v>
      </c>
      <c r="B52" s="1" t="s">
        <v>67</v>
      </c>
      <c r="C52" s="1"/>
      <c r="D52" s="1"/>
      <c r="E52" s="1" t="s">
        <v>66</v>
      </c>
      <c r="F52" s="71" t="s">
        <v>271</v>
      </c>
      <c r="G52" s="7">
        <v>55869400</v>
      </c>
      <c r="H52" s="82"/>
      <c r="I52" s="5"/>
      <c r="J52" s="5"/>
      <c r="K52" s="5"/>
      <c r="L52" s="5"/>
      <c r="M52" s="5"/>
      <c r="N52" s="5"/>
      <c r="O52" s="5"/>
      <c r="P52" s="5"/>
      <c r="Q52" s="5"/>
      <c r="R52" s="5">
        <f t="shared" si="34"/>
        <v>0</v>
      </c>
      <c r="S52" s="5"/>
      <c r="T52" s="5"/>
      <c r="U52" s="5"/>
      <c r="V52" s="5"/>
      <c r="W52" s="5"/>
      <c r="X52" s="5"/>
      <c r="Y52" s="5"/>
      <c r="Z52" s="5">
        <f t="shared" si="35"/>
        <v>0</v>
      </c>
      <c r="AA52" s="5">
        <f>+G52+H52-I52-J52-R52+Z52</f>
        <v>55869400</v>
      </c>
      <c r="AB52" s="5">
        <v>0</v>
      </c>
      <c r="AC52" s="5"/>
      <c r="AD52" s="5">
        <v>9621903</v>
      </c>
      <c r="AE52" s="5"/>
      <c r="AF52" s="5">
        <v>2391044</v>
      </c>
      <c r="AG52" s="5"/>
      <c r="AH52" s="5">
        <v>7014468</v>
      </c>
      <c r="AI52" s="5"/>
      <c r="AJ52" s="5">
        <v>2391044</v>
      </c>
      <c r="AK52" s="5"/>
      <c r="AL52" s="5">
        <v>5235041</v>
      </c>
      <c r="AM52" s="5"/>
      <c r="AN52" s="5">
        <v>8068526</v>
      </c>
      <c r="AO52" s="5"/>
      <c r="AP52" s="5">
        <v>6845174</v>
      </c>
      <c r="AQ52" s="5"/>
      <c r="AR52" s="5"/>
      <c r="AS52" s="5"/>
      <c r="AT52" s="5">
        <v>14302200</v>
      </c>
      <c r="AU52" s="5"/>
      <c r="AV52" s="5"/>
      <c r="AW52" s="5"/>
      <c r="AX52" s="5"/>
      <c r="AY52" s="5"/>
      <c r="AZ52" s="5">
        <f t="shared" si="36"/>
        <v>55869400</v>
      </c>
      <c r="BA52" s="15">
        <f t="shared" si="37"/>
        <v>0</v>
      </c>
      <c r="BB52" s="5">
        <f t="shared" si="38"/>
        <v>55869400</v>
      </c>
      <c r="BD52" s="27">
        <f t="shared" si="39"/>
        <v>0</v>
      </c>
      <c r="BF52" s="86"/>
    </row>
    <row r="53" spans="1:58" ht="11.25">
      <c r="A53" s="37" t="s">
        <v>220</v>
      </c>
      <c r="B53" s="37" t="s">
        <v>68</v>
      </c>
      <c r="C53" s="37"/>
      <c r="D53" s="37"/>
      <c r="E53" s="37" t="s">
        <v>69</v>
      </c>
      <c r="F53" s="71"/>
      <c r="G53" s="6">
        <f>SUM(G54:G60)</f>
        <v>537740800</v>
      </c>
      <c r="H53" s="6">
        <f aca="true" t="shared" si="41" ref="H53:BD53">SUM(H54:H60)</f>
        <v>0</v>
      </c>
      <c r="I53" s="6">
        <f t="shared" si="41"/>
        <v>0</v>
      </c>
      <c r="J53" s="6">
        <f t="shared" si="41"/>
        <v>0</v>
      </c>
      <c r="K53" s="6">
        <f t="shared" si="41"/>
        <v>0</v>
      </c>
      <c r="L53" s="6">
        <f t="shared" si="41"/>
        <v>0</v>
      </c>
      <c r="M53" s="6">
        <f t="shared" si="41"/>
        <v>0</v>
      </c>
      <c r="N53" s="6">
        <f t="shared" si="41"/>
        <v>0</v>
      </c>
      <c r="O53" s="6">
        <f t="shared" si="41"/>
        <v>0</v>
      </c>
      <c r="P53" s="6">
        <f t="shared" si="41"/>
        <v>0</v>
      </c>
      <c r="Q53" s="6">
        <f t="shared" si="41"/>
        <v>0</v>
      </c>
      <c r="R53" s="6">
        <f t="shared" si="41"/>
        <v>0</v>
      </c>
      <c r="S53" s="6">
        <f t="shared" si="41"/>
        <v>0</v>
      </c>
      <c r="T53" s="6">
        <f t="shared" si="41"/>
        <v>0</v>
      </c>
      <c r="U53" s="6">
        <f t="shared" si="41"/>
        <v>0</v>
      </c>
      <c r="V53" s="6">
        <f t="shared" si="41"/>
        <v>0</v>
      </c>
      <c r="W53" s="6">
        <f t="shared" si="41"/>
        <v>0</v>
      </c>
      <c r="X53" s="6">
        <f t="shared" si="41"/>
        <v>0</v>
      </c>
      <c r="Y53" s="6">
        <f t="shared" si="41"/>
        <v>0</v>
      </c>
      <c r="Z53" s="6">
        <f t="shared" si="41"/>
        <v>0</v>
      </c>
      <c r="AA53" s="6">
        <f t="shared" si="41"/>
        <v>537740800</v>
      </c>
      <c r="AB53" s="6">
        <f t="shared" si="41"/>
        <v>44811734</v>
      </c>
      <c r="AC53" s="6">
        <f t="shared" si="41"/>
        <v>0</v>
      </c>
      <c r="AD53" s="6">
        <f t="shared" si="41"/>
        <v>44811734</v>
      </c>
      <c r="AE53" s="6"/>
      <c r="AF53" s="6">
        <f t="shared" si="41"/>
        <v>44811734</v>
      </c>
      <c r="AG53" s="6"/>
      <c r="AH53" s="6">
        <f t="shared" si="41"/>
        <v>44811734</v>
      </c>
      <c r="AI53" s="6"/>
      <c r="AJ53" s="6">
        <f t="shared" si="41"/>
        <v>44811734</v>
      </c>
      <c r="AK53" s="6"/>
      <c r="AL53" s="6">
        <f t="shared" si="41"/>
        <v>44811734</v>
      </c>
      <c r="AM53" s="6"/>
      <c r="AN53" s="6">
        <f t="shared" si="41"/>
        <v>44811734</v>
      </c>
      <c r="AO53" s="6"/>
      <c r="AP53" s="6">
        <f t="shared" si="41"/>
        <v>44811734</v>
      </c>
      <c r="AQ53" s="6"/>
      <c r="AR53" s="6">
        <f t="shared" si="41"/>
        <v>44811734</v>
      </c>
      <c r="AS53" s="6"/>
      <c r="AT53" s="6">
        <f t="shared" si="41"/>
        <v>44811734</v>
      </c>
      <c r="AU53" s="6"/>
      <c r="AV53" s="6">
        <f t="shared" si="41"/>
        <v>44811730</v>
      </c>
      <c r="AW53" s="6"/>
      <c r="AX53" s="6">
        <f t="shared" si="41"/>
        <v>44811730</v>
      </c>
      <c r="AY53" s="6"/>
      <c r="AZ53" s="6">
        <f t="shared" si="41"/>
        <v>537740800</v>
      </c>
      <c r="BA53" s="6">
        <f t="shared" si="41"/>
        <v>0</v>
      </c>
      <c r="BB53" s="6">
        <f t="shared" si="41"/>
        <v>537740800</v>
      </c>
      <c r="BC53" s="12"/>
      <c r="BD53" s="12">
        <f t="shared" si="41"/>
        <v>0</v>
      </c>
      <c r="BF53" s="86"/>
    </row>
    <row r="54" spans="1:58" ht="11.25">
      <c r="A54" s="1" t="s">
        <v>223</v>
      </c>
      <c r="B54" s="1" t="s">
        <v>70</v>
      </c>
      <c r="C54" s="1"/>
      <c r="D54" s="1"/>
      <c r="E54" s="1" t="s">
        <v>71</v>
      </c>
      <c r="F54" s="71" t="s">
        <v>271</v>
      </c>
      <c r="G54" s="7">
        <v>144632700</v>
      </c>
      <c r="H54" s="82"/>
      <c r="I54" s="5"/>
      <c r="J54" s="5"/>
      <c r="K54" s="5"/>
      <c r="L54" s="5"/>
      <c r="M54" s="5"/>
      <c r="N54" s="5"/>
      <c r="O54" s="5"/>
      <c r="P54" s="5"/>
      <c r="Q54" s="5"/>
      <c r="R54" s="5">
        <f aca="true" t="shared" si="42" ref="R54:R60">+K54+L54+M54+N54+O54+P54+Q54</f>
        <v>0</v>
      </c>
      <c r="S54" s="5"/>
      <c r="T54" s="5"/>
      <c r="U54" s="5"/>
      <c r="V54" s="5"/>
      <c r="W54" s="5"/>
      <c r="X54" s="5"/>
      <c r="Y54" s="5"/>
      <c r="Z54" s="5">
        <f aca="true" t="shared" si="43" ref="Z54:Z60">+S54+T54+U54+V54+W54+X54+Y54</f>
        <v>0</v>
      </c>
      <c r="AA54" s="5">
        <f aca="true" t="shared" si="44" ref="AA54:AA60">+G54+H54-I54-J54-R54+Z54</f>
        <v>144632700</v>
      </c>
      <c r="AB54" s="5">
        <v>12052725</v>
      </c>
      <c r="AC54" s="5"/>
      <c r="AD54" s="5">
        <v>12052725</v>
      </c>
      <c r="AE54" s="5"/>
      <c r="AF54" s="5">
        <v>12052725</v>
      </c>
      <c r="AG54" s="5"/>
      <c r="AH54" s="5">
        <v>12052725</v>
      </c>
      <c r="AI54" s="5"/>
      <c r="AJ54" s="5">
        <v>12052725</v>
      </c>
      <c r="AK54" s="5"/>
      <c r="AL54" s="5">
        <v>12052725</v>
      </c>
      <c r="AM54" s="5"/>
      <c r="AN54" s="5">
        <v>12052725</v>
      </c>
      <c r="AO54" s="5"/>
      <c r="AP54" s="5">
        <v>12052725</v>
      </c>
      <c r="AQ54" s="5"/>
      <c r="AR54" s="5">
        <v>12052725</v>
      </c>
      <c r="AS54" s="5"/>
      <c r="AT54" s="5">
        <v>12052725</v>
      </c>
      <c r="AU54" s="5"/>
      <c r="AV54" s="5">
        <v>12052725</v>
      </c>
      <c r="AW54" s="5"/>
      <c r="AX54" s="5">
        <v>12052725</v>
      </c>
      <c r="AY54" s="5"/>
      <c r="AZ54" s="5">
        <f t="shared" si="36"/>
        <v>144632700</v>
      </c>
      <c r="BA54" s="15">
        <f t="shared" si="37"/>
        <v>0</v>
      </c>
      <c r="BB54" s="5">
        <f aca="true" t="shared" si="45" ref="BB54:BB60">+AA54-BA54</f>
        <v>144632700</v>
      </c>
      <c r="BD54" s="27">
        <f aca="true" t="shared" si="46" ref="BD54:BD60">+AA54-AZ54</f>
        <v>0</v>
      </c>
      <c r="BF54" s="86"/>
    </row>
    <row r="55" spans="1:58" ht="11.25">
      <c r="A55" s="1" t="s">
        <v>224</v>
      </c>
      <c r="B55" s="1" t="s">
        <v>72</v>
      </c>
      <c r="C55" s="1"/>
      <c r="D55" s="1"/>
      <c r="E55" s="1" t="s">
        <v>73</v>
      </c>
      <c r="F55" s="71" t="s">
        <v>271</v>
      </c>
      <c r="G55" s="7">
        <v>102448100</v>
      </c>
      <c r="H55" s="82"/>
      <c r="I55" s="5"/>
      <c r="J55" s="5"/>
      <c r="K55" s="5"/>
      <c r="L55" s="5"/>
      <c r="M55" s="5"/>
      <c r="N55" s="5"/>
      <c r="O55" s="5"/>
      <c r="P55" s="5"/>
      <c r="Q55" s="5"/>
      <c r="R55" s="5">
        <f t="shared" si="42"/>
        <v>0</v>
      </c>
      <c r="S55" s="5"/>
      <c r="T55" s="5"/>
      <c r="U55" s="5"/>
      <c r="V55" s="5"/>
      <c r="W55" s="5"/>
      <c r="X55" s="5"/>
      <c r="Y55" s="5"/>
      <c r="Z55" s="5">
        <f t="shared" si="43"/>
        <v>0</v>
      </c>
      <c r="AA55" s="5">
        <f t="shared" si="44"/>
        <v>102448100</v>
      </c>
      <c r="AB55" s="5">
        <v>8537342</v>
      </c>
      <c r="AC55" s="5"/>
      <c r="AD55" s="5">
        <v>8537342</v>
      </c>
      <c r="AE55" s="5"/>
      <c r="AF55" s="5">
        <v>8537342</v>
      </c>
      <c r="AG55" s="5"/>
      <c r="AH55" s="5">
        <v>8537342</v>
      </c>
      <c r="AI55" s="5"/>
      <c r="AJ55" s="5">
        <v>8537342</v>
      </c>
      <c r="AK55" s="5"/>
      <c r="AL55" s="5">
        <v>8537342</v>
      </c>
      <c r="AM55" s="5"/>
      <c r="AN55" s="5">
        <v>8537342</v>
      </c>
      <c r="AO55" s="5"/>
      <c r="AP55" s="5">
        <v>8537342</v>
      </c>
      <c r="AQ55" s="5"/>
      <c r="AR55" s="5">
        <v>8537342</v>
      </c>
      <c r="AS55" s="5"/>
      <c r="AT55" s="5">
        <v>8537342</v>
      </c>
      <c r="AU55" s="5"/>
      <c r="AV55" s="5">
        <v>8537340</v>
      </c>
      <c r="AW55" s="5"/>
      <c r="AX55" s="5">
        <v>8537340</v>
      </c>
      <c r="AY55" s="5"/>
      <c r="AZ55" s="5">
        <f t="shared" si="36"/>
        <v>102448100</v>
      </c>
      <c r="BA55" s="15">
        <f t="shared" si="37"/>
        <v>0</v>
      </c>
      <c r="BB55" s="5">
        <f t="shared" si="45"/>
        <v>102448100</v>
      </c>
      <c r="BD55" s="27">
        <f t="shared" si="46"/>
        <v>0</v>
      </c>
      <c r="BF55" s="86"/>
    </row>
    <row r="56" spans="1:58" ht="11.25">
      <c r="A56" s="1" t="s">
        <v>225</v>
      </c>
      <c r="B56" s="1" t="s">
        <v>74</v>
      </c>
      <c r="C56" s="1"/>
      <c r="D56" s="1"/>
      <c r="E56" s="1" t="s">
        <v>75</v>
      </c>
      <c r="F56" s="71" t="s">
        <v>271</v>
      </c>
      <c r="G56" s="7">
        <v>141225400</v>
      </c>
      <c r="H56" s="82"/>
      <c r="I56" s="5"/>
      <c r="J56" s="5"/>
      <c r="K56" s="5"/>
      <c r="L56" s="5"/>
      <c r="M56" s="5"/>
      <c r="N56" s="5"/>
      <c r="O56" s="5"/>
      <c r="P56" s="5"/>
      <c r="Q56" s="5"/>
      <c r="R56" s="5">
        <f t="shared" si="42"/>
        <v>0</v>
      </c>
      <c r="S56" s="5"/>
      <c r="T56" s="5"/>
      <c r="U56" s="5"/>
      <c r="V56" s="5"/>
      <c r="W56" s="5"/>
      <c r="X56" s="5"/>
      <c r="Y56" s="5"/>
      <c r="Z56" s="5">
        <f t="shared" si="43"/>
        <v>0</v>
      </c>
      <c r="AA56" s="5">
        <f t="shared" si="44"/>
        <v>141225400</v>
      </c>
      <c r="AB56" s="5">
        <v>11768783</v>
      </c>
      <c r="AC56" s="5"/>
      <c r="AD56" s="5">
        <v>11768783</v>
      </c>
      <c r="AE56" s="5"/>
      <c r="AF56" s="5">
        <v>11768783</v>
      </c>
      <c r="AG56" s="5"/>
      <c r="AH56" s="5">
        <v>11768783</v>
      </c>
      <c r="AI56" s="5"/>
      <c r="AJ56" s="5">
        <v>11768783</v>
      </c>
      <c r="AK56" s="5"/>
      <c r="AL56" s="5">
        <v>11768783</v>
      </c>
      <c r="AM56" s="5"/>
      <c r="AN56" s="5">
        <v>11768783</v>
      </c>
      <c r="AO56" s="5"/>
      <c r="AP56" s="5">
        <v>11768783</v>
      </c>
      <c r="AQ56" s="5"/>
      <c r="AR56" s="5">
        <v>11768783</v>
      </c>
      <c r="AS56" s="5"/>
      <c r="AT56" s="5">
        <v>11768783</v>
      </c>
      <c r="AU56" s="5"/>
      <c r="AV56" s="5">
        <v>11768785</v>
      </c>
      <c r="AW56" s="5"/>
      <c r="AX56" s="5">
        <v>11768785</v>
      </c>
      <c r="AY56" s="5"/>
      <c r="AZ56" s="5">
        <f t="shared" si="36"/>
        <v>141225400</v>
      </c>
      <c r="BA56" s="15">
        <f t="shared" si="37"/>
        <v>0</v>
      </c>
      <c r="BB56" s="5">
        <f t="shared" si="45"/>
        <v>141225400</v>
      </c>
      <c r="BD56" s="27">
        <f t="shared" si="46"/>
        <v>0</v>
      </c>
      <c r="BF56" s="86"/>
    </row>
    <row r="57" spans="1:58" ht="11.25">
      <c r="A57" s="1" t="s">
        <v>226</v>
      </c>
      <c r="B57" s="1" t="s">
        <v>76</v>
      </c>
      <c r="C57" s="1"/>
      <c r="D57" s="1"/>
      <c r="E57" s="1" t="s">
        <v>77</v>
      </c>
      <c r="F57" s="71" t="s">
        <v>271</v>
      </c>
      <c r="G57" s="7">
        <v>60793000</v>
      </c>
      <c r="H57" s="82"/>
      <c r="I57" s="5"/>
      <c r="J57" s="5"/>
      <c r="K57" s="5"/>
      <c r="L57" s="5"/>
      <c r="M57" s="5"/>
      <c r="N57" s="5"/>
      <c r="O57" s="5"/>
      <c r="P57" s="5"/>
      <c r="Q57" s="5"/>
      <c r="R57" s="5">
        <f t="shared" si="42"/>
        <v>0</v>
      </c>
      <c r="S57" s="5"/>
      <c r="T57" s="5"/>
      <c r="U57" s="5"/>
      <c r="V57" s="5"/>
      <c r="W57" s="5"/>
      <c r="X57" s="5"/>
      <c r="Y57" s="5"/>
      <c r="Z57" s="5">
        <f t="shared" si="43"/>
        <v>0</v>
      </c>
      <c r="AA57" s="5">
        <f t="shared" si="44"/>
        <v>60793000</v>
      </c>
      <c r="AB57" s="5">
        <v>5066083</v>
      </c>
      <c r="AC57" s="5"/>
      <c r="AD57" s="5">
        <v>5066083</v>
      </c>
      <c r="AE57" s="5"/>
      <c r="AF57" s="5">
        <v>5066083</v>
      </c>
      <c r="AG57" s="5"/>
      <c r="AH57" s="5">
        <v>5066083</v>
      </c>
      <c r="AI57" s="5"/>
      <c r="AJ57" s="5">
        <v>5066083</v>
      </c>
      <c r="AK57" s="5"/>
      <c r="AL57" s="5">
        <v>5066083</v>
      </c>
      <c r="AM57" s="5"/>
      <c r="AN57" s="5">
        <v>5066083</v>
      </c>
      <c r="AO57" s="5"/>
      <c r="AP57" s="5">
        <v>5066083</v>
      </c>
      <c r="AQ57" s="5"/>
      <c r="AR57" s="5">
        <v>5066083</v>
      </c>
      <c r="AS57" s="5"/>
      <c r="AT57" s="5">
        <v>5066083</v>
      </c>
      <c r="AU57" s="5"/>
      <c r="AV57" s="5">
        <v>5066085</v>
      </c>
      <c r="AW57" s="5"/>
      <c r="AX57" s="5">
        <v>5066085</v>
      </c>
      <c r="AY57" s="5"/>
      <c r="AZ57" s="5">
        <f t="shared" si="36"/>
        <v>60793000</v>
      </c>
      <c r="BA57" s="15">
        <f t="shared" si="37"/>
        <v>0</v>
      </c>
      <c r="BB57" s="5">
        <f t="shared" si="45"/>
        <v>60793000</v>
      </c>
      <c r="BD57" s="27">
        <f t="shared" si="46"/>
        <v>0</v>
      </c>
      <c r="BF57" s="86"/>
    </row>
    <row r="58" spans="1:58" ht="22.5">
      <c r="A58" s="1" t="s">
        <v>227</v>
      </c>
      <c r="B58" s="1" t="s">
        <v>78</v>
      </c>
      <c r="C58" s="1"/>
      <c r="D58" s="1"/>
      <c r="E58" s="1" t="s">
        <v>79</v>
      </c>
      <c r="F58" s="71" t="s">
        <v>271</v>
      </c>
      <c r="G58" s="7">
        <v>12650300</v>
      </c>
      <c r="H58" s="82"/>
      <c r="I58" s="5"/>
      <c r="J58" s="5"/>
      <c r="K58" s="5"/>
      <c r="L58" s="5"/>
      <c r="M58" s="5"/>
      <c r="N58" s="5"/>
      <c r="O58" s="5"/>
      <c r="P58" s="5"/>
      <c r="Q58" s="5"/>
      <c r="R58" s="5">
        <f t="shared" si="42"/>
        <v>0</v>
      </c>
      <c r="S58" s="5"/>
      <c r="T58" s="5"/>
      <c r="U58" s="5"/>
      <c r="V58" s="5"/>
      <c r="W58" s="5"/>
      <c r="X58" s="5"/>
      <c r="Y58" s="5"/>
      <c r="Z58" s="5">
        <f t="shared" si="43"/>
        <v>0</v>
      </c>
      <c r="AA58" s="5">
        <f t="shared" si="44"/>
        <v>12650300</v>
      </c>
      <c r="AB58" s="5">
        <v>1054192</v>
      </c>
      <c r="AC58" s="5"/>
      <c r="AD58" s="5">
        <v>1054192</v>
      </c>
      <c r="AE58" s="5"/>
      <c r="AF58" s="5">
        <v>1054192</v>
      </c>
      <c r="AG58" s="5"/>
      <c r="AH58" s="5">
        <v>1054192</v>
      </c>
      <c r="AI58" s="5"/>
      <c r="AJ58" s="5">
        <v>1054192</v>
      </c>
      <c r="AK58" s="5"/>
      <c r="AL58" s="5">
        <v>1054192</v>
      </c>
      <c r="AM58" s="5"/>
      <c r="AN58" s="5">
        <v>1054192</v>
      </c>
      <c r="AO58" s="5"/>
      <c r="AP58" s="5">
        <v>1054192</v>
      </c>
      <c r="AQ58" s="5"/>
      <c r="AR58" s="5">
        <v>1054192</v>
      </c>
      <c r="AS58" s="5"/>
      <c r="AT58" s="5">
        <v>1054192</v>
      </c>
      <c r="AU58" s="5"/>
      <c r="AV58" s="5">
        <v>1054190</v>
      </c>
      <c r="AW58" s="5"/>
      <c r="AX58" s="5">
        <v>1054190</v>
      </c>
      <c r="AY58" s="5"/>
      <c r="AZ58" s="5">
        <f t="shared" si="36"/>
        <v>12650300</v>
      </c>
      <c r="BA58" s="15">
        <f t="shared" si="37"/>
        <v>0</v>
      </c>
      <c r="BB58" s="5">
        <f t="shared" si="45"/>
        <v>12650300</v>
      </c>
      <c r="BD58" s="27">
        <f t="shared" si="46"/>
        <v>0</v>
      </c>
      <c r="BF58" s="86"/>
    </row>
    <row r="59" spans="1:58" ht="11.25">
      <c r="A59" s="1" t="s">
        <v>228</v>
      </c>
      <c r="B59" s="1" t="s">
        <v>80</v>
      </c>
      <c r="C59" s="1"/>
      <c r="D59" s="1"/>
      <c r="E59" s="1" t="s">
        <v>81</v>
      </c>
      <c r="F59" s="71" t="s">
        <v>271</v>
      </c>
      <c r="G59" s="7">
        <v>45594800</v>
      </c>
      <c r="H59" s="82"/>
      <c r="I59" s="5"/>
      <c r="J59" s="5"/>
      <c r="K59" s="5"/>
      <c r="L59" s="5"/>
      <c r="M59" s="5"/>
      <c r="N59" s="5"/>
      <c r="O59" s="5"/>
      <c r="P59" s="5"/>
      <c r="Q59" s="5"/>
      <c r="R59" s="5">
        <f t="shared" si="42"/>
        <v>0</v>
      </c>
      <c r="S59" s="5"/>
      <c r="T59" s="5"/>
      <c r="U59" s="5"/>
      <c r="V59" s="5"/>
      <c r="W59" s="5"/>
      <c r="X59" s="5"/>
      <c r="Y59" s="5"/>
      <c r="Z59" s="5">
        <f t="shared" si="43"/>
        <v>0</v>
      </c>
      <c r="AA59" s="5">
        <f t="shared" si="44"/>
        <v>45594800</v>
      </c>
      <c r="AB59" s="5">
        <v>3799567</v>
      </c>
      <c r="AC59" s="5"/>
      <c r="AD59" s="5">
        <v>3799567</v>
      </c>
      <c r="AE59" s="5"/>
      <c r="AF59" s="5">
        <v>3799567</v>
      </c>
      <c r="AG59" s="5"/>
      <c r="AH59" s="5">
        <v>3799567</v>
      </c>
      <c r="AI59" s="5"/>
      <c r="AJ59" s="5">
        <v>3799567</v>
      </c>
      <c r="AK59" s="5"/>
      <c r="AL59" s="5">
        <v>3799567</v>
      </c>
      <c r="AM59" s="5"/>
      <c r="AN59" s="5">
        <v>3799567</v>
      </c>
      <c r="AO59" s="5"/>
      <c r="AP59" s="5">
        <v>3799567</v>
      </c>
      <c r="AQ59" s="5"/>
      <c r="AR59" s="5">
        <v>3799567</v>
      </c>
      <c r="AS59" s="5"/>
      <c r="AT59" s="5">
        <v>3799567</v>
      </c>
      <c r="AU59" s="5"/>
      <c r="AV59" s="5">
        <v>3799565</v>
      </c>
      <c r="AW59" s="5"/>
      <c r="AX59" s="5">
        <v>3799565</v>
      </c>
      <c r="AY59" s="5"/>
      <c r="AZ59" s="5">
        <f t="shared" si="36"/>
        <v>45594800</v>
      </c>
      <c r="BA59" s="15">
        <f t="shared" si="37"/>
        <v>0</v>
      </c>
      <c r="BB59" s="5">
        <f t="shared" si="45"/>
        <v>45594800</v>
      </c>
      <c r="BD59" s="27">
        <f t="shared" si="46"/>
        <v>0</v>
      </c>
      <c r="BF59" s="86"/>
    </row>
    <row r="60" spans="1:58" ht="11.25">
      <c r="A60" s="1" t="s">
        <v>229</v>
      </c>
      <c r="B60" s="1" t="s">
        <v>152</v>
      </c>
      <c r="C60" s="1"/>
      <c r="D60" s="1"/>
      <c r="E60" s="1" t="s">
        <v>82</v>
      </c>
      <c r="F60" s="71" t="s">
        <v>271</v>
      </c>
      <c r="G60" s="7">
        <v>30396500</v>
      </c>
      <c r="H60" s="82"/>
      <c r="I60" s="5"/>
      <c r="J60" s="5"/>
      <c r="K60" s="5"/>
      <c r="L60" s="5"/>
      <c r="M60" s="5"/>
      <c r="N60" s="5"/>
      <c r="O60" s="5"/>
      <c r="P60" s="5"/>
      <c r="Q60" s="5"/>
      <c r="R60" s="5">
        <f t="shared" si="42"/>
        <v>0</v>
      </c>
      <c r="S60" s="5"/>
      <c r="T60" s="5"/>
      <c r="U60" s="5"/>
      <c r="V60" s="5"/>
      <c r="W60" s="5"/>
      <c r="X60" s="5"/>
      <c r="Y60" s="5"/>
      <c r="Z60" s="5">
        <f t="shared" si="43"/>
        <v>0</v>
      </c>
      <c r="AA60" s="5">
        <f t="shared" si="44"/>
        <v>30396500</v>
      </c>
      <c r="AB60" s="5">
        <v>2533042</v>
      </c>
      <c r="AC60" s="5"/>
      <c r="AD60" s="5">
        <v>2533042</v>
      </c>
      <c r="AE60" s="5"/>
      <c r="AF60" s="5">
        <v>2533042</v>
      </c>
      <c r="AG60" s="5"/>
      <c r="AH60" s="5">
        <v>2533042</v>
      </c>
      <c r="AI60" s="5"/>
      <c r="AJ60" s="5">
        <v>2533042</v>
      </c>
      <c r="AK60" s="5"/>
      <c r="AL60" s="5">
        <v>2533042</v>
      </c>
      <c r="AM60" s="5"/>
      <c r="AN60" s="5">
        <v>2533042</v>
      </c>
      <c r="AO60" s="5"/>
      <c r="AP60" s="5">
        <v>2533042</v>
      </c>
      <c r="AQ60" s="5"/>
      <c r="AR60" s="5">
        <v>2533042</v>
      </c>
      <c r="AS60" s="5"/>
      <c r="AT60" s="5">
        <v>2533042</v>
      </c>
      <c r="AU60" s="5"/>
      <c r="AV60" s="5">
        <v>2533040</v>
      </c>
      <c r="AW60" s="5"/>
      <c r="AX60" s="5">
        <v>2533040</v>
      </c>
      <c r="AY60" s="5"/>
      <c r="AZ60" s="5">
        <f t="shared" si="36"/>
        <v>30396500</v>
      </c>
      <c r="BA60" s="15">
        <f t="shared" si="37"/>
        <v>0</v>
      </c>
      <c r="BB60" s="5">
        <f t="shared" si="45"/>
        <v>30396500</v>
      </c>
      <c r="BD60" s="27">
        <f t="shared" si="46"/>
        <v>0</v>
      </c>
      <c r="BF60" s="86"/>
    </row>
    <row r="61" spans="1:58" ht="22.5">
      <c r="A61" s="37" t="s">
        <v>221</v>
      </c>
      <c r="B61" s="37" t="s">
        <v>85</v>
      </c>
      <c r="C61" s="37"/>
      <c r="D61" s="37"/>
      <c r="E61" s="37" t="s">
        <v>83</v>
      </c>
      <c r="F61" s="71"/>
      <c r="G61" s="6">
        <f>+G62</f>
        <v>121976700</v>
      </c>
      <c r="H61" s="6">
        <f aca="true" t="shared" si="47" ref="H61:BD61">+H62</f>
        <v>0</v>
      </c>
      <c r="I61" s="6">
        <f t="shared" si="47"/>
        <v>0</v>
      </c>
      <c r="J61" s="6">
        <f t="shared" si="47"/>
        <v>0</v>
      </c>
      <c r="K61" s="6">
        <f t="shared" si="47"/>
        <v>0</v>
      </c>
      <c r="L61" s="6">
        <f t="shared" si="47"/>
        <v>0</v>
      </c>
      <c r="M61" s="6">
        <f t="shared" si="47"/>
        <v>0</v>
      </c>
      <c r="N61" s="6">
        <f t="shared" si="47"/>
        <v>0</v>
      </c>
      <c r="O61" s="6">
        <f t="shared" si="47"/>
        <v>0</v>
      </c>
      <c r="P61" s="6">
        <f t="shared" si="47"/>
        <v>0</v>
      </c>
      <c r="Q61" s="6">
        <f t="shared" si="47"/>
        <v>0</v>
      </c>
      <c r="R61" s="6">
        <f t="shared" si="47"/>
        <v>0</v>
      </c>
      <c r="S61" s="6">
        <f t="shared" si="47"/>
        <v>0</v>
      </c>
      <c r="T61" s="6">
        <f t="shared" si="47"/>
        <v>0</v>
      </c>
      <c r="U61" s="6">
        <f t="shared" si="47"/>
        <v>0</v>
      </c>
      <c r="V61" s="6">
        <f t="shared" si="47"/>
        <v>0</v>
      </c>
      <c r="W61" s="6">
        <f t="shared" si="47"/>
        <v>0</v>
      </c>
      <c r="X61" s="6">
        <f t="shared" si="47"/>
        <v>0</v>
      </c>
      <c r="Y61" s="6">
        <f t="shared" si="47"/>
        <v>0</v>
      </c>
      <c r="Z61" s="6">
        <f t="shared" si="47"/>
        <v>0</v>
      </c>
      <c r="AA61" s="6">
        <f t="shared" si="47"/>
        <v>121976700</v>
      </c>
      <c r="AB61" s="6">
        <f t="shared" si="47"/>
        <v>0</v>
      </c>
      <c r="AC61" s="6">
        <f t="shared" si="47"/>
        <v>0</v>
      </c>
      <c r="AD61" s="6">
        <f t="shared" si="47"/>
        <v>25838787</v>
      </c>
      <c r="AE61" s="6"/>
      <c r="AF61" s="6">
        <f t="shared" si="47"/>
        <v>9042592</v>
      </c>
      <c r="AG61" s="6"/>
      <c r="AH61" s="6">
        <f t="shared" si="47"/>
        <v>18266117</v>
      </c>
      <c r="AI61" s="6"/>
      <c r="AJ61" s="6">
        <f t="shared" si="47"/>
        <v>9212991</v>
      </c>
      <c r="AK61" s="6"/>
      <c r="AL61" s="6">
        <f t="shared" si="47"/>
        <v>7955110</v>
      </c>
      <c r="AM61" s="6"/>
      <c r="AN61" s="6">
        <f t="shared" si="47"/>
        <v>21471554</v>
      </c>
      <c r="AO61" s="6"/>
      <c r="AP61" s="6">
        <f t="shared" si="47"/>
        <v>15811108</v>
      </c>
      <c r="AQ61" s="6"/>
      <c r="AR61" s="6">
        <f t="shared" si="47"/>
        <v>0</v>
      </c>
      <c r="AS61" s="6"/>
      <c r="AT61" s="6">
        <f t="shared" si="47"/>
        <v>14378441</v>
      </c>
      <c r="AU61" s="6"/>
      <c r="AV61" s="6">
        <f t="shared" si="47"/>
        <v>0</v>
      </c>
      <c r="AW61" s="6"/>
      <c r="AX61" s="6">
        <f t="shared" si="47"/>
        <v>0</v>
      </c>
      <c r="AY61" s="6"/>
      <c r="AZ61" s="6">
        <f t="shared" si="47"/>
        <v>121976700</v>
      </c>
      <c r="BA61" s="6">
        <f t="shared" si="47"/>
        <v>0</v>
      </c>
      <c r="BB61" s="6">
        <f t="shared" si="47"/>
        <v>121976700</v>
      </c>
      <c r="BC61" s="12"/>
      <c r="BD61" s="12">
        <f t="shared" si="47"/>
        <v>0</v>
      </c>
      <c r="BF61" s="86"/>
    </row>
    <row r="62" spans="1:58" ht="11.25">
      <c r="A62" s="37" t="s">
        <v>222</v>
      </c>
      <c r="B62" s="37" t="s">
        <v>84</v>
      </c>
      <c r="C62" s="37"/>
      <c r="D62" s="37"/>
      <c r="E62" s="37" t="s">
        <v>86</v>
      </c>
      <c r="F62" s="71"/>
      <c r="G62" s="6">
        <f>SUM(G63:G65)</f>
        <v>121976700</v>
      </c>
      <c r="H62" s="6">
        <f aca="true" t="shared" si="48" ref="H62:BD62">SUM(H63:H65)</f>
        <v>0</v>
      </c>
      <c r="I62" s="6">
        <f t="shared" si="48"/>
        <v>0</v>
      </c>
      <c r="J62" s="6">
        <f t="shared" si="48"/>
        <v>0</v>
      </c>
      <c r="K62" s="6">
        <f t="shared" si="48"/>
        <v>0</v>
      </c>
      <c r="L62" s="6">
        <f t="shared" si="48"/>
        <v>0</v>
      </c>
      <c r="M62" s="6">
        <f t="shared" si="48"/>
        <v>0</v>
      </c>
      <c r="N62" s="6">
        <f t="shared" si="48"/>
        <v>0</v>
      </c>
      <c r="O62" s="6">
        <f t="shared" si="48"/>
        <v>0</v>
      </c>
      <c r="P62" s="6">
        <f t="shared" si="48"/>
        <v>0</v>
      </c>
      <c r="Q62" s="6">
        <f t="shared" si="48"/>
        <v>0</v>
      </c>
      <c r="R62" s="6">
        <f t="shared" si="48"/>
        <v>0</v>
      </c>
      <c r="S62" s="6">
        <f t="shared" si="48"/>
        <v>0</v>
      </c>
      <c r="T62" s="6">
        <f t="shared" si="48"/>
        <v>0</v>
      </c>
      <c r="U62" s="6">
        <f t="shared" si="48"/>
        <v>0</v>
      </c>
      <c r="V62" s="6">
        <f t="shared" si="48"/>
        <v>0</v>
      </c>
      <c r="W62" s="6">
        <f t="shared" si="48"/>
        <v>0</v>
      </c>
      <c r="X62" s="6">
        <f t="shared" si="48"/>
        <v>0</v>
      </c>
      <c r="Y62" s="6">
        <f t="shared" si="48"/>
        <v>0</v>
      </c>
      <c r="Z62" s="6">
        <f t="shared" si="48"/>
        <v>0</v>
      </c>
      <c r="AA62" s="6">
        <f t="shared" si="48"/>
        <v>121976700</v>
      </c>
      <c r="AB62" s="6">
        <f t="shared" si="48"/>
        <v>0</v>
      </c>
      <c r="AC62" s="6">
        <f>SUM(AC63:AC65)</f>
        <v>0</v>
      </c>
      <c r="AD62" s="6">
        <f t="shared" si="48"/>
        <v>25838787</v>
      </c>
      <c r="AE62" s="6"/>
      <c r="AF62" s="6">
        <f t="shared" si="48"/>
        <v>9042592</v>
      </c>
      <c r="AG62" s="6"/>
      <c r="AH62" s="6">
        <f t="shared" si="48"/>
        <v>18266117</v>
      </c>
      <c r="AI62" s="6"/>
      <c r="AJ62" s="6">
        <f t="shared" si="48"/>
        <v>9212991</v>
      </c>
      <c r="AK62" s="6"/>
      <c r="AL62" s="6">
        <f t="shared" si="48"/>
        <v>7955110</v>
      </c>
      <c r="AM62" s="6"/>
      <c r="AN62" s="6">
        <f t="shared" si="48"/>
        <v>21471554</v>
      </c>
      <c r="AO62" s="6"/>
      <c r="AP62" s="6">
        <f t="shared" si="48"/>
        <v>15811108</v>
      </c>
      <c r="AQ62" s="6"/>
      <c r="AR62" s="6">
        <f t="shared" si="48"/>
        <v>0</v>
      </c>
      <c r="AS62" s="6"/>
      <c r="AT62" s="6">
        <f t="shared" si="48"/>
        <v>14378441</v>
      </c>
      <c r="AU62" s="6"/>
      <c r="AV62" s="6">
        <f t="shared" si="48"/>
        <v>0</v>
      </c>
      <c r="AW62" s="6"/>
      <c r="AX62" s="6">
        <f t="shared" si="48"/>
        <v>0</v>
      </c>
      <c r="AY62" s="6"/>
      <c r="AZ62" s="6">
        <f t="shared" si="48"/>
        <v>121976700</v>
      </c>
      <c r="BA62" s="6">
        <f t="shared" si="48"/>
        <v>0</v>
      </c>
      <c r="BB62" s="6">
        <f t="shared" si="48"/>
        <v>121976700</v>
      </c>
      <c r="BC62" s="12"/>
      <c r="BD62" s="12">
        <f t="shared" si="48"/>
        <v>0</v>
      </c>
      <c r="BF62" s="86"/>
    </row>
    <row r="63" spans="1:58" ht="11.25">
      <c r="A63" s="1" t="s">
        <v>230</v>
      </c>
      <c r="B63" s="1" t="s">
        <v>87</v>
      </c>
      <c r="C63" s="1"/>
      <c r="D63" s="1"/>
      <c r="E63" s="1" t="s">
        <v>88</v>
      </c>
      <c r="F63" s="71" t="s">
        <v>271</v>
      </c>
      <c r="G63" s="7">
        <v>78217100</v>
      </c>
      <c r="H63" s="82"/>
      <c r="I63" s="5"/>
      <c r="J63" s="5"/>
      <c r="K63" s="5"/>
      <c r="L63" s="5"/>
      <c r="M63" s="5"/>
      <c r="N63" s="5"/>
      <c r="O63" s="5"/>
      <c r="P63" s="5"/>
      <c r="Q63" s="5"/>
      <c r="R63" s="5">
        <f>+K63+L63+M63+N63+O63+P63+Q63</f>
        <v>0</v>
      </c>
      <c r="S63" s="5"/>
      <c r="T63" s="5"/>
      <c r="U63" s="5"/>
      <c r="V63" s="5"/>
      <c r="W63" s="5"/>
      <c r="X63" s="5"/>
      <c r="Y63" s="5"/>
      <c r="Z63" s="5">
        <f>+S63+T63+U63+V63+W63+X63+Y63</f>
        <v>0</v>
      </c>
      <c r="AA63" s="5">
        <f>+G63+H63-I63-J63-R63+Z63</f>
        <v>78217100</v>
      </c>
      <c r="AB63" s="5">
        <v>0</v>
      </c>
      <c r="AC63" s="5"/>
      <c r="AD63" s="5">
        <v>0</v>
      </c>
      <c r="AE63" s="5"/>
      <c r="AF63" s="5">
        <v>8756649</v>
      </c>
      <c r="AG63" s="5"/>
      <c r="AH63" s="5">
        <v>11265564</v>
      </c>
      <c r="AI63" s="5"/>
      <c r="AJ63" s="5">
        <v>8756649</v>
      </c>
      <c r="AK63" s="5"/>
      <c r="AL63" s="5">
        <v>7329057</v>
      </c>
      <c r="AM63" s="5"/>
      <c r="AN63" s="5">
        <v>12738244</v>
      </c>
      <c r="AO63" s="5"/>
      <c r="AP63" s="5">
        <v>14992496</v>
      </c>
      <c r="AQ63" s="5"/>
      <c r="AR63" s="5"/>
      <c r="AS63" s="5"/>
      <c r="AT63" s="5">
        <v>14378441</v>
      </c>
      <c r="AU63" s="5"/>
      <c r="AV63" s="5"/>
      <c r="AW63" s="5"/>
      <c r="AX63" s="5"/>
      <c r="AY63" s="5"/>
      <c r="AZ63" s="5">
        <f>+AB63+AD63+AF63+AH63+AJ63+AL63+AN63+AP63+AR63+AT63+AV63+AX63</f>
        <v>78217100</v>
      </c>
      <c r="BA63" s="15">
        <f>AY63+AW63+AU63+AS63+AQ63+AO63+AM63+AK63+AI63+AG63+AE63+AC63</f>
        <v>0</v>
      </c>
      <c r="BB63" s="5">
        <f>+AA63-BA63</f>
        <v>78217100</v>
      </c>
      <c r="BD63" s="27">
        <f>+AA63-AZ63</f>
        <v>0</v>
      </c>
      <c r="BF63" s="86"/>
    </row>
    <row r="64" spans="1:58" ht="11.25">
      <c r="A64" s="1" t="s">
        <v>231</v>
      </c>
      <c r="B64" s="1" t="s">
        <v>89</v>
      </c>
      <c r="C64" s="1"/>
      <c r="D64" s="1"/>
      <c r="E64" s="1" t="s">
        <v>137</v>
      </c>
      <c r="F64" s="71" t="s">
        <v>271</v>
      </c>
      <c r="G64" s="7">
        <v>37063600</v>
      </c>
      <c r="H64" s="82"/>
      <c r="I64" s="5"/>
      <c r="J64" s="5"/>
      <c r="K64" s="5"/>
      <c r="L64" s="5"/>
      <c r="M64" s="5"/>
      <c r="N64" s="5"/>
      <c r="O64" s="5"/>
      <c r="P64" s="5"/>
      <c r="Q64" s="5"/>
      <c r="R64" s="5">
        <f>+K64+L64+M64+N64+O64+P64+Q64</f>
        <v>0</v>
      </c>
      <c r="S64" s="5"/>
      <c r="T64" s="5"/>
      <c r="U64" s="5"/>
      <c r="V64" s="5"/>
      <c r="W64" s="5"/>
      <c r="X64" s="5"/>
      <c r="Y64" s="5"/>
      <c r="Z64" s="5">
        <f>+S64+T64+U64+V64+W64+X64+Y64</f>
        <v>0</v>
      </c>
      <c r="AA64" s="5">
        <f>+G64+H64-I64-J64-R64+Z64</f>
        <v>37063600</v>
      </c>
      <c r="AB64" s="5">
        <v>0</v>
      </c>
      <c r="AC64" s="5"/>
      <c r="AD64" s="5">
        <v>23133458</v>
      </c>
      <c r="AE64" s="5"/>
      <c r="AF64" s="5">
        <v>0</v>
      </c>
      <c r="AG64" s="5"/>
      <c r="AH64" s="5">
        <v>6161700</v>
      </c>
      <c r="AI64" s="5"/>
      <c r="AJ64" s="5">
        <v>0</v>
      </c>
      <c r="AK64" s="5"/>
      <c r="AL64" s="5">
        <v>0</v>
      </c>
      <c r="AM64" s="5"/>
      <c r="AN64" s="5">
        <v>7768442</v>
      </c>
      <c r="AO64" s="5"/>
      <c r="AP64" s="5">
        <v>0</v>
      </c>
      <c r="AQ64" s="5"/>
      <c r="AR64" s="5"/>
      <c r="AS64" s="5"/>
      <c r="AT64" s="5"/>
      <c r="AU64" s="5"/>
      <c r="AV64" s="5"/>
      <c r="AW64" s="5"/>
      <c r="AX64" s="5"/>
      <c r="AY64" s="5"/>
      <c r="AZ64" s="5">
        <f>+AB64+AD64+AF64+AH64+AJ64+AL64+AN64+AP64+AR64+AT64+AV64+AX64</f>
        <v>37063600</v>
      </c>
      <c r="BA64" s="15">
        <f>AY64+AW64+AU64+AS64+AQ64+AO64+AM64+AK64+AI64+AG64+AE64+AC64</f>
        <v>0</v>
      </c>
      <c r="BB64" s="5">
        <f>+AA64-BA64</f>
        <v>37063600</v>
      </c>
      <c r="BD64" s="27">
        <f>+AA64-AZ64</f>
        <v>0</v>
      </c>
      <c r="BF64" s="86"/>
    </row>
    <row r="65" spans="1:58" ht="11.25">
      <c r="A65" s="1" t="s">
        <v>232</v>
      </c>
      <c r="B65" s="1" t="s">
        <v>90</v>
      </c>
      <c r="C65" s="1"/>
      <c r="D65" s="1"/>
      <c r="E65" s="1" t="s">
        <v>136</v>
      </c>
      <c r="F65" s="71" t="s">
        <v>271</v>
      </c>
      <c r="G65" s="7">
        <v>6696000</v>
      </c>
      <c r="H65" s="82"/>
      <c r="I65" s="5"/>
      <c r="J65" s="5"/>
      <c r="K65" s="5"/>
      <c r="L65" s="5"/>
      <c r="M65" s="5"/>
      <c r="N65" s="5"/>
      <c r="O65" s="5"/>
      <c r="P65" s="5"/>
      <c r="Q65" s="5"/>
      <c r="R65" s="5">
        <f>+K65+L65+M65+N65+O65+P65+Q65</f>
        <v>0</v>
      </c>
      <c r="S65" s="5"/>
      <c r="T65" s="5"/>
      <c r="U65" s="5"/>
      <c r="V65" s="5"/>
      <c r="W65" s="5"/>
      <c r="X65" s="5"/>
      <c r="Y65" s="5"/>
      <c r="Z65" s="5">
        <f>+S65+T65+U65+V65+W65+X65+Y65</f>
        <v>0</v>
      </c>
      <c r="AA65" s="5">
        <f>+G65+H65-I65-J65-R65+Z65</f>
        <v>6696000</v>
      </c>
      <c r="AB65" s="5">
        <v>0</v>
      </c>
      <c r="AC65" s="5"/>
      <c r="AD65" s="5">
        <v>2705329</v>
      </c>
      <c r="AE65" s="5"/>
      <c r="AF65" s="5">
        <v>285943</v>
      </c>
      <c r="AG65" s="5"/>
      <c r="AH65" s="5">
        <v>838853</v>
      </c>
      <c r="AI65" s="5"/>
      <c r="AJ65" s="5">
        <v>456342</v>
      </c>
      <c r="AK65" s="5"/>
      <c r="AL65" s="5">
        <v>626053</v>
      </c>
      <c r="AM65" s="5"/>
      <c r="AN65" s="5">
        <v>964868</v>
      </c>
      <c r="AO65" s="5"/>
      <c r="AP65" s="5">
        <v>818612</v>
      </c>
      <c r="AQ65" s="5"/>
      <c r="AR65" s="5"/>
      <c r="AS65" s="5"/>
      <c r="AT65" s="5"/>
      <c r="AU65" s="5"/>
      <c r="AV65" s="5"/>
      <c r="AW65" s="5"/>
      <c r="AX65" s="5"/>
      <c r="AY65" s="5"/>
      <c r="AZ65" s="5">
        <f>+AB65+AD65+AF65+AH65+AJ65+AL65+AN65+AP65+AR65+AT65+AV65+AX65</f>
        <v>6696000</v>
      </c>
      <c r="BA65" s="15">
        <f>AY65+AW65+AU65+AS65+AQ65+AO65+AM65+AK65+AI65+AG65+AE65+AC65</f>
        <v>0</v>
      </c>
      <c r="BB65" s="5">
        <f>+AA65-BA65</f>
        <v>6696000</v>
      </c>
      <c r="BD65" s="27">
        <f>+AA65-AZ65</f>
        <v>0</v>
      </c>
      <c r="BF65" s="86"/>
    </row>
    <row r="66" spans="1:58" ht="11.25">
      <c r="A66" s="37" t="s">
        <v>185</v>
      </c>
      <c r="B66" s="37" t="s">
        <v>91</v>
      </c>
      <c r="C66" s="37"/>
      <c r="D66" s="37"/>
      <c r="E66" s="37" t="s">
        <v>92</v>
      </c>
      <c r="F66" s="70"/>
      <c r="G66" s="6">
        <f>+G67+G72</f>
        <v>2004440566</v>
      </c>
      <c r="H66" s="6">
        <f aca="true" t="shared" si="49" ref="H66:BD66">+H67+H72</f>
        <v>0</v>
      </c>
      <c r="I66" s="6">
        <f t="shared" si="49"/>
        <v>0</v>
      </c>
      <c r="J66" s="6">
        <f t="shared" si="49"/>
        <v>0</v>
      </c>
      <c r="K66" s="6">
        <f t="shared" si="49"/>
        <v>0</v>
      </c>
      <c r="L66" s="6">
        <f t="shared" si="49"/>
        <v>0</v>
      </c>
      <c r="M66" s="6">
        <f t="shared" si="49"/>
        <v>0</v>
      </c>
      <c r="N66" s="6">
        <f t="shared" si="49"/>
        <v>0</v>
      </c>
      <c r="O66" s="6">
        <f t="shared" si="49"/>
        <v>0</v>
      </c>
      <c r="P66" s="6">
        <f t="shared" si="49"/>
        <v>0</v>
      </c>
      <c r="Q66" s="6">
        <f t="shared" si="49"/>
        <v>0</v>
      </c>
      <c r="R66" s="6">
        <f t="shared" si="49"/>
        <v>96725718</v>
      </c>
      <c r="S66" s="6">
        <f t="shared" si="49"/>
        <v>0</v>
      </c>
      <c r="T66" s="6">
        <f t="shared" si="49"/>
        <v>0</v>
      </c>
      <c r="U66" s="6">
        <f t="shared" si="49"/>
        <v>0</v>
      </c>
      <c r="V66" s="6">
        <f t="shared" si="49"/>
        <v>0</v>
      </c>
      <c r="W66" s="6">
        <f t="shared" si="49"/>
        <v>0</v>
      </c>
      <c r="X66" s="6">
        <f t="shared" si="49"/>
        <v>0</v>
      </c>
      <c r="Y66" s="6">
        <f t="shared" si="49"/>
        <v>0</v>
      </c>
      <c r="Z66" s="6">
        <f t="shared" si="49"/>
        <v>96725718</v>
      </c>
      <c r="AA66" s="6">
        <f>+AA67+AA72</f>
        <v>2004440566</v>
      </c>
      <c r="AB66" s="6">
        <f t="shared" si="49"/>
        <v>666667</v>
      </c>
      <c r="AC66" s="6">
        <f>+AC67+AC72</f>
        <v>1447755</v>
      </c>
      <c r="AD66" s="6">
        <f t="shared" si="49"/>
        <v>201100587</v>
      </c>
      <c r="AE66" s="6"/>
      <c r="AF66" s="6">
        <f t="shared" si="49"/>
        <v>246816305</v>
      </c>
      <c r="AG66" s="6"/>
      <c r="AH66" s="6">
        <f t="shared" si="49"/>
        <v>160141658</v>
      </c>
      <c r="AI66" s="6"/>
      <c r="AJ66" s="6">
        <f t="shared" si="49"/>
        <v>209082180</v>
      </c>
      <c r="AK66" s="6"/>
      <c r="AL66" s="6">
        <f t="shared" si="49"/>
        <v>200904158</v>
      </c>
      <c r="AM66" s="6"/>
      <c r="AN66" s="6">
        <f t="shared" si="49"/>
        <v>196961082</v>
      </c>
      <c r="AO66" s="6"/>
      <c r="AP66" s="6">
        <f t="shared" si="49"/>
        <v>175021543</v>
      </c>
      <c r="AQ66" s="6"/>
      <c r="AR66" s="6">
        <f t="shared" si="49"/>
        <v>174314033</v>
      </c>
      <c r="AS66" s="6"/>
      <c r="AT66" s="6">
        <f t="shared" si="49"/>
        <v>156803958</v>
      </c>
      <c r="AU66" s="6"/>
      <c r="AV66" s="6">
        <f t="shared" si="49"/>
        <v>147862440</v>
      </c>
      <c r="AW66" s="6"/>
      <c r="AX66" s="6">
        <f t="shared" si="49"/>
        <v>134765955</v>
      </c>
      <c r="AY66" s="6"/>
      <c r="AZ66" s="6">
        <f t="shared" si="49"/>
        <v>2004440566</v>
      </c>
      <c r="BA66" s="6">
        <f t="shared" si="49"/>
        <v>1447755</v>
      </c>
      <c r="BB66" s="6">
        <f t="shared" si="49"/>
        <v>2002992811</v>
      </c>
      <c r="BC66" s="12"/>
      <c r="BD66" s="12">
        <f t="shared" si="49"/>
        <v>0</v>
      </c>
      <c r="BF66" s="86"/>
    </row>
    <row r="67" spans="1:58" ht="11.25">
      <c r="A67" s="37" t="s">
        <v>186</v>
      </c>
      <c r="B67" s="37" t="s">
        <v>93</v>
      </c>
      <c r="C67" s="37"/>
      <c r="D67" s="37"/>
      <c r="E67" s="37" t="s">
        <v>94</v>
      </c>
      <c r="F67" s="71"/>
      <c r="G67" s="6">
        <f>+G68</f>
        <v>16000000</v>
      </c>
      <c r="H67" s="6">
        <f aca="true" t="shared" si="50" ref="H67:BB70">+H68</f>
        <v>0</v>
      </c>
      <c r="I67" s="6">
        <f t="shared" si="50"/>
        <v>0</v>
      </c>
      <c r="J67" s="6">
        <f t="shared" si="50"/>
        <v>0</v>
      </c>
      <c r="K67" s="6">
        <f t="shared" si="50"/>
        <v>0</v>
      </c>
      <c r="L67" s="6">
        <f t="shared" si="50"/>
        <v>0</v>
      </c>
      <c r="M67" s="6">
        <f t="shared" si="50"/>
        <v>0</v>
      </c>
      <c r="N67" s="6">
        <f t="shared" si="50"/>
        <v>0</v>
      </c>
      <c r="O67" s="6">
        <f t="shared" si="50"/>
        <v>0</v>
      </c>
      <c r="P67" s="6">
        <f t="shared" si="50"/>
        <v>0</v>
      </c>
      <c r="Q67" s="6">
        <f t="shared" si="50"/>
        <v>0</v>
      </c>
      <c r="R67" s="6">
        <f t="shared" si="50"/>
        <v>14000000</v>
      </c>
      <c r="S67" s="6">
        <f t="shared" si="50"/>
        <v>0</v>
      </c>
      <c r="T67" s="6">
        <f t="shared" si="50"/>
        <v>0</v>
      </c>
      <c r="U67" s="6">
        <f t="shared" si="50"/>
        <v>0</v>
      </c>
      <c r="V67" s="6">
        <f t="shared" si="50"/>
        <v>0</v>
      </c>
      <c r="W67" s="6">
        <f t="shared" si="50"/>
        <v>0</v>
      </c>
      <c r="X67" s="6">
        <f t="shared" si="50"/>
        <v>0</v>
      </c>
      <c r="Y67" s="6">
        <f t="shared" si="50"/>
        <v>0</v>
      </c>
      <c r="Z67" s="6">
        <f t="shared" si="50"/>
        <v>0</v>
      </c>
      <c r="AA67" s="6">
        <f t="shared" si="50"/>
        <v>2000000</v>
      </c>
      <c r="AB67" s="6">
        <f t="shared" si="50"/>
        <v>0</v>
      </c>
      <c r="AC67" s="6">
        <f t="shared" si="50"/>
        <v>0</v>
      </c>
      <c r="AD67" s="6">
        <f t="shared" si="50"/>
        <v>0</v>
      </c>
      <c r="AE67" s="6"/>
      <c r="AF67" s="6">
        <f t="shared" si="50"/>
        <v>0</v>
      </c>
      <c r="AG67" s="6"/>
      <c r="AH67" s="6">
        <f t="shared" si="50"/>
        <v>2000000</v>
      </c>
      <c r="AI67" s="6"/>
      <c r="AJ67" s="6">
        <f t="shared" si="50"/>
        <v>0</v>
      </c>
      <c r="AK67" s="6"/>
      <c r="AL67" s="6">
        <f t="shared" si="50"/>
        <v>0</v>
      </c>
      <c r="AM67" s="6"/>
      <c r="AN67" s="6">
        <f t="shared" si="50"/>
        <v>0</v>
      </c>
      <c r="AO67" s="6"/>
      <c r="AP67" s="6">
        <f t="shared" si="50"/>
        <v>0</v>
      </c>
      <c r="AQ67" s="6"/>
      <c r="AR67" s="6">
        <f t="shared" si="50"/>
        <v>0</v>
      </c>
      <c r="AS67" s="6"/>
      <c r="AT67" s="6">
        <f t="shared" si="50"/>
        <v>0</v>
      </c>
      <c r="AU67" s="6"/>
      <c r="AV67" s="6">
        <f t="shared" si="50"/>
        <v>0</v>
      </c>
      <c r="AW67" s="6"/>
      <c r="AX67" s="6">
        <f t="shared" si="50"/>
        <v>0</v>
      </c>
      <c r="AY67" s="6"/>
      <c r="AZ67" s="6">
        <f t="shared" si="50"/>
        <v>2000000</v>
      </c>
      <c r="BA67" s="6">
        <f t="shared" si="50"/>
        <v>0</v>
      </c>
      <c r="BB67" s="6">
        <f t="shared" si="50"/>
        <v>2000000</v>
      </c>
      <c r="BC67" s="12"/>
      <c r="BD67" s="12">
        <f>+BD68</f>
        <v>0</v>
      </c>
      <c r="BF67" s="86"/>
    </row>
    <row r="68" spans="1:58" ht="11.25">
      <c r="A68" s="37" t="s">
        <v>233</v>
      </c>
      <c r="B68" s="37" t="s">
        <v>95</v>
      </c>
      <c r="C68" s="37"/>
      <c r="D68" s="37"/>
      <c r="E68" s="37" t="s">
        <v>96</v>
      </c>
      <c r="F68" s="71"/>
      <c r="G68" s="6">
        <f>+G69</f>
        <v>16000000</v>
      </c>
      <c r="H68" s="6">
        <f t="shared" si="50"/>
        <v>0</v>
      </c>
      <c r="I68" s="6">
        <f t="shared" si="50"/>
        <v>0</v>
      </c>
      <c r="J68" s="6">
        <f t="shared" si="50"/>
        <v>0</v>
      </c>
      <c r="K68" s="6">
        <f t="shared" si="50"/>
        <v>0</v>
      </c>
      <c r="L68" s="6">
        <f t="shared" si="50"/>
        <v>0</v>
      </c>
      <c r="M68" s="6">
        <f t="shared" si="50"/>
        <v>0</v>
      </c>
      <c r="N68" s="6">
        <f t="shared" si="50"/>
        <v>0</v>
      </c>
      <c r="O68" s="6">
        <f t="shared" si="50"/>
        <v>0</v>
      </c>
      <c r="P68" s="6">
        <f t="shared" si="50"/>
        <v>0</v>
      </c>
      <c r="Q68" s="6">
        <f t="shared" si="50"/>
        <v>0</v>
      </c>
      <c r="R68" s="6">
        <f t="shared" si="50"/>
        <v>14000000</v>
      </c>
      <c r="S68" s="6">
        <f t="shared" si="50"/>
        <v>0</v>
      </c>
      <c r="T68" s="6">
        <f t="shared" si="50"/>
        <v>0</v>
      </c>
      <c r="U68" s="6">
        <f t="shared" si="50"/>
        <v>0</v>
      </c>
      <c r="V68" s="6">
        <f t="shared" si="50"/>
        <v>0</v>
      </c>
      <c r="W68" s="6">
        <f t="shared" si="50"/>
        <v>0</v>
      </c>
      <c r="X68" s="6">
        <f t="shared" si="50"/>
        <v>0</v>
      </c>
      <c r="Y68" s="6">
        <f t="shared" si="50"/>
        <v>0</v>
      </c>
      <c r="Z68" s="6">
        <f t="shared" si="50"/>
        <v>0</v>
      </c>
      <c r="AA68" s="6">
        <f t="shared" si="50"/>
        <v>2000000</v>
      </c>
      <c r="AB68" s="6">
        <f t="shared" si="50"/>
        <v>0</v>
      </c>
      <c r="AC68" s="6">
        <f t="shared" si="50"/>
        <v>0</v>
      </c>
      <c r="AD68" s="6">
        <f t="shared" si="50"/>
        <v>0</v>
      </c>
      <c r="AE68" s="6"/>
      <c r="AF68" s="6">
        <f t="shared" si="50"/>
        <v>0</v>
      </c>
      <c r="AG68" s="6"/>
      <c r="AH68" s="6">
        <f t="shared" si="50"/>
        <v>2000000</v>
      </c>
      <c r="AI68" s="6"/>
      <c r="AJ68" s="6">
        <f t="shared" si="50"/>
        <v>0</v>
      </c>
      <c r="AK68" s="6"/>
      <c r="AL68" s="6">
        <f t="shared" si="50"/>
        <v>0</v>
      </c>
      <c r="AM68" s="6"/>
      <c r="AN68" s="6">
        <f t="shared" si="50"/>
        <v>0</v>
      </c>
      <c r="AO68" s="6"/>
      <c r="AP68" s="6">
        <f t="shared" si="50"/>
        <v>0</v>
      </c>
      <c r="AQ68" s="6"/>
      <c r="AR68" s="6">
        <f t="shared" si="50"/>
        <v>0</v>
      </c>
      <c r="AS68" s="6"/>
      <c r="AT68" s="6">
        <f t="shared" si="50"/>
        <v>0</v>
      </c>
      <c r="AU68" s="6"/>
      <c r="AV68" s="6">
        <f t="shared" si="50"/>
        <v>0</v>
      </c>
      <c r="AW68" s="6"/>
      <c r="AX68" s="6">
        <f t="shared" si="50"/>
        <v>0</v>
      </c>
      <c r="AY68" s="6"/>
      <c r="AZ68" s="6">
        <f t="shared" si="50"/>
        <v>2000000</v>
      </c>
      <c r="BA68" s="6">
        <f t="shared" si="50"/>
        <v>0</v>
      </c>
      <c r="BB68" s="6">
        <f t="shared" si="50"/>
        <v>2000000</v>
      </c>
      <c r="BC68" s="12"/>
      <c r="BD68" s="12">
        <f>+BD69</f>
        <v>0</v>
      </c>
      <c r="BF68" s="86"/>
    </row>
    <row r="69" spans="1:58" ht="11.25">
      <c r="A69" s="37" t="s">
        <v>234</v>
      </c>
      <c r="B69" s="37" t="s">
        <v>97</v>
      </c>
      <c r="C69" s="37"/>
      <c r="D69" s="37"/>
      <c r="E69" s="37" t="s">
        <v>100</v>
      </c>
      <c r="F69" s="71"/>
      <c r="G69" s="6">
        <f>+G70</f>
        <v>16000000</v>
      </c>
      <c r="H69" s="6">
        <f t="shared" si="50"/>
        <v>0</v>
      </c>
      <c r="I69" s="6">
        <f t="shared" si="50"/>
        <v>0</v>
      </c>
      <c r="J69" s="6">
        <f t="shared" si="50"/>
        <v>0</v>
      </c>
      <c r="K69" s="6">
        <f t="shared" si="50"/>
        <v>0</v>
      </c>
      <c r="L69" s="6">
        <f t="shared" si="50"/>
        <v>0</v>
      </c>
      <c r="M69" s="6">
        <f t="shared" si="50"/>
        <v>0</v>
      </c>
      <c r="N69" s="6">
        <f t="shared" si="50"/>
        <v>0</v>
      </c>
      <c r="O69" s="6">
        <f t="shared" si="50"/>
        <v>0</v>
      </c>
      <c r="P69" s="6">
        <f t="shared" si="50"/>
        <v>0</v>
      </c>
      <c r="Q69" s="6">
        <f t="shared" si="50"/>
        <v>0</v>
      </c>
      <c r="R69" s="6">
        <f t="shared" si="50"/>
        <v>14000000</v>
      </c>
      <c r="S69" s="6">
        <f t="shared" si="50"/>
        <v>0</v>
      </c>
      <c r="T69" s="6">
        <f t="shared" si="50"/>
        <v>0</v>
      </c>
      <c r="U69" s="6">
        <f t="shared" si="50"/>
        <v>0</v>
      </c>
      <c r="V69" s="6">
        <f t="shared" si="50"/>
        <v>0</v>
      </c>
      <c r="W69" s="6">
        <f t="shared" si="50"/>
        <v>0</v>
      </c>
      <c r="X69" s="6">
        <f t="shared" si="50"/>
        <v>0</v>
      </c>
      <c r="Y69" s="6">
        <f t="shared" si="50"/>
        <v>0</v>
      </c>
      <c r="Z69" s="6">
        <f t="shared" si="50"/>
        <v>0</v>
      </c>
      <c r="AA69" s="6">
        <f t="shared" si="50"/>
        <v>2000000</v>
      </c>
      <c r="AB69" s="6">
        <f t="shared" si="50"/>
        <v>0</v>
      </c>
      <c r="AC69" s="6">
        <f t="shared" si="50"/>
        <v>0</v>
      </c>
      <c r="AD69" s="6">
        <f t="shared" si="50"/>
        <v>0</v>
      </c>
      <c r="AE69" s="6"/>
      <c r="AF69" s="6">
        <f t="shared" si="50"/>
        <v>0</v>
      </c>
      <c r="AG69" s="6"/>
      <c r="AH69" s="6">
        <f t="shared" si="50"/>
        <v>2000000</v>
      </c>
      <c r="AI69" s="6"/>
      <c r="AJ69" s="6">
        <f t="shared" si="50"/>
        <v>0</v>
      </c>
      <c r="AK69" s="6"/>
      <c r="AL69" s="6">
        <f t="shared" si="50"/>
        <v>0</v>
      </c>
      <c r="AM69" s="6"/>
      <c r="AN69" s="6">
        <f t="shared" si="50"/>
        <v>0</v>
      </c>
      <c r="AO69" s="6"/>
      <c r="AP69" s="6">
        <f t="shared" si="50"/>
        <v>0</v>
      </c>
      <c r="AQ69" s="6"/>
      <c r="AR69" s="6">
        <f t="shared" si="50"/>
        <v>0</v>
      </c>
      <c r="AS69" s="6"/>
      <c r="AT69" s="6">
        <f t="shared" si="50"/>
        <v>0</v>
      </c>
      <c r="AU69" s="6"/>
      <c r="AV69" s="6">
        <f t="shared" si="50"/>
        <v>0</v>
      </c>
      <c r="AW69" s="6"/>
      <c r="AX69" s="6">
        <f t="shared" si="50"/>
        <v>0</v>
      </c>
      <c r="AY69" s="6"/>
      <c r="AZ69" s="6">
        <f t="shared" si="50"/>
        <v>2000000</v>
      </c>
      <c r="BA69" s="6">
        <f t="shared" si="50"/>
        <v>0</v>
      </c>
      <c r="BB69" s="6">
        <f t="shared" si="50"/>
        <v>2000000</v>
      </c>
      <c r="BC69" s="12"/>
      <c r="BD69" s="12">
        <f>+BD70</f>
        <v>0</v>
      </c>
      <c r="BF69" s="86"/>
    </row>
    <row r="70" spans="1:58" ht="22.5">
      <c r="A70" s="37" t="s">
        <v>235</v>
      </c>
      <c r="B70" s="37" t="s">
        <v>98</v>
      </c>
      <c r="C70" s="37"/>
      <c r="D70" s="37"/>
      <c r="E70" s="37" t="s">
        <v>99</v>
      </c>
      <c r="F70" s="71"/>
      <c r="G70" s="6">
        <f>+G71</f>
        <v>16000000</v>
      </c>
      <c r="H70" s="6">
        <f t="shared" si="50"/>
        <v>0</v>
      </c>
      <c r="I70" s="6">
        <f t="shared" si="50"/>
        <v>0</v>
      </c>
      <c r="J70" s="6">
        <f t="shared" si="50"/>
        <v>0</v>
      </c>
      <c r="K70" s="6">
        <f t="shared" si="50"/>
        <v>0</v>
      </c>
      <c r="L70" s="6">
        <f t="shared" si="50"/>
        <v>0</v>
      </c>
      <c r="M70" s="6">
        <f t="shared" si="50"/>
        <v>0</v>
      </c>
      <c r="N70" s="6">
        <f t="shared" si="50"/>
        <v>0</v>
      </c>
      <c r="O70" s="6">
        <f t="shared" si="50"/>
        <v>0</v>
      </c>
      <c r="P70" s="6">
        <f t="shared" si="50"/>
        <v>0</v>
      </c>
      <c r="Q70" s="6">
        <f t="shared" si="50"/>
        <v>0</v>
      </c>
      <c r="R70" s="6">
        <f t="shared" si="50"/>
        <v>14000000</v>
      </c>
      <c r="S70" s="6">
        <f t="shared" si="50"/>
        <v>0</v>
      </c>
      <c r="T70" s="6">
        <f t="shared" si="50"/>
        <v>0</v>
      </c>
      <c r="U70" s="6">
        <f t="shared" si="50"/>
        <v>0</v>
      </c>
      <c r="V70" s="6">
        <f t="shared" si="50"/>
        <v>0</v>
      </c>
      <c r="W70" s="6">
        <f t="shared" si="50"/>
        <v>0</v>
      </c>
      <c r="X70" s="6">
        <f t="shared" si="50"/>
        <v>0</v>
      </c>
      <c r="Y70" s="6">
        <f t="shared" si="50"/>
        <v>0</v>
      </c>
      <c r="Z70" s="6">
        <f t="shared" si="50"/>
        <v>0</v>
      </c>
      <c r="AA70" s="6">
        <f t="shared" si="50"/>
        <v>2000000</v>
      </c>
      <c r="AB70" s="6">
        <f t="shared" si="50"/>
        <v>0</v>
      </c>
      <c r="AC70" s="6">
        <f t="shared" si="50"/>
        <v>0</v>
      </c>
      <c r="AD70" s="6">
        <f t="shared" si="50"/>
        <v>0</v>
      </c>
      <c r="AE70" s="6"/>
      <c r="AF70" s="6">
        <f t="shared" si="50"/>
        <v>0</v>
      </c>
      <c r="AG70" s="6"/>
      <c r="AH70" s="6">
        <f t="shared" si="50"/>
        <v>2000000</v>
      </c>
      <c r="AI70" s="6"/>
      <c r="AJ70" s="6">
        <f t="shared" si="50"/>
        <v>0</v>
      </c>
      <c r="AK70" s="6"/>
      <c r="AL70" s="6">
        <f t="shared" si="50"/>
        <v>0</v>
      </c>
      <c r="AM70" s="6"/>
      <c r="AN70" s="6">
        <f t="shared" si="50"/>
        <v>0</v>
      </c>
      <c r="AO70" s="6"/>
      <c r="AP70" s="6">
        <f t="shared" si="50"/>
        <v>0</v>
      </c>
      <c r="AQ70" s="6"/>
      <c r="AR70" s="6">
        <f t="shared" si="50"/>
        <v>0</v>
      </c>
      <c r="AS70" s="6"/>
      <c r="AT70" s="6">
        <f t="shared" si="50"/>
        <v>0</v>
      </c>
      <c r="AU70" s="6"/>
      <c r="AV70" s="6">
        <f t="shared" si="50"/>
        <v>0</v>
      </c>
      <c r="AW70" s="6"/>
      <c r="AX70" s="6">
        <f t="shared" si="50"/>
        <v>0</v>
      </c>
      <c r="AY70" s="6"/>
      <c r="AZ70" s="6">
        <f t="shared" si="50"/>
        <v>2000000</v>
      </c>
      <c r="BA70" s="6">
        <f t="shared" si="50"/>
        <v>0</v>
      </c>
      <c r="BB70" s="6">
        <f t="shared" si="50"/>
        <v>2000000</v>
      </c>
      <c r="BC70" s="12"/>
      <c r="BD70" s="12">
        <f>+BD71</f>
        <v>0</v>
      </c>
      <c r="BF70" s="86"/>
    </row>
    <row r="71" spans="1:58" ht="22.5">
      <c r="A71" s="1" t="s">
        <v>236</v>
      </c>
      <c r="B71" s="1" t="s">
        <v>101</v>
      </c>
      <c r="C71" s="1"/>
      <c r="D71" s="1"/>
      <c r="E71" s="32" t="s">
        <v>139</v>
      </c>
      <c r="F71" s="71" t="s">
        <v>271</v>
      </c>
      <c r="G71" s="58">
        <v>16000000</v>
      </c>
      <c r="H71" s="82"/>
      <c r="I71" s="5"/>
      <c r="J71" s="5"/>
      <c r="K71" s="5"/>
      <c r="L71" s="5"/>
      <c r="M71" s="5"/>
      <c r="N71" s="5"/>
      <c r="O71" s="5"/>
      <c r="P71" s="5"/>
      <c r="Q71" s="5"/>
      <c r="R71" s="5">
        <v>14000000</v>
      </c>
      <c r="S71" s="5"/>
      <c r="T71" s="5"/>
      <c r="U71" s="5"/>
      <c r="V71" s="5"/>
      <c r="W71" s="5"/>
      <c r="X71" s="5"/>
      <c r="Y71" s="5"/>
      <c r="Z71" s="5">
        <f>+S71+T71+U71+V71+W71+X71+Y71</f>
        <v>0</v>
      </c>
      <c r="AA71" s="5">
        <f>+G71+H71-I71-J71-R71+Z71</f>
        <v>2000000</v>
      </c>
      <c r="AB71" s="5">
        <v>0</v>
      </c>
      <c r="AC71" s="5"/>
      <c r="AD71" s="5">
        <v>0</v>
      </c>
      <c r="AE71" s="5"/>
      <c r="AF71" s="5">
        <v>0</v>
      </c>
      <c r="AG71" s="5"/>
      <c r="AH71" s="5">
        <v>2000000</v>
      </c>
      <c r="AI71" s="5"/>
      <c r="AJ71" s="5">
        <v>0</v>
      </c>
      <c r="AK71" s="5"/>
      <c r="AL71" s="5">
        <v>0</v>
      </c>
      <c r="AM71" s="5"/>
      <c r="AN71" s="5"/>
      <c r="AO71" s="5"/>
      <c r="AP71" s="5">
        <v>0</v>
      </c>
      <c r="AQ71" s="5"/>
      <c r="AR71" s="5">
        <v>0</v>
      </c>
      <c r="AS71" s="5"/>
      <c r="AT71" s="5">
        <v>0</v>
      </c>
      <c r="AU71" s="5"/>
      <c r="AV71" s="5">
        <v>0</v>
      </c>
      <c r="AW71" s="5"/>
      <c r="AX71" s="5">
        <v>0</v>
      </c>
      <c r="AY71" s="5"/>
      <c r="AZ71" s="5">
        <f>+AB71+AD71+AF71+AH71+AJ71+AL71+AN71+AP71+AR71+AT71+AV71+AX71</f>
        <v>2000000</v>
      </c>
      <c r="BA71" s="15">
        <f>AY71+AW71+AU71+AS71+AQ71+AO71+AM71+AK71+AI71+AG71+AE71+AC71</f>
        <v>0</v>
      </c>
      <c r="BB71" s="5">
        <f>+AA71-BA71</f>
        <v>2000000</v>
      </c>
      <c r="BD71" s="27">
        <f>+AA71-AZ71</f>
        <v>0</v>
      </c>
      <c r="BF71" s="86"/>
    </row>
    <row r="72" spans="1:58" ht="11.25">
      <c r="A72" s="37" t="s">
        <v>187</v>
      </c>
      <c r="B72" s="37" t="s">
        <v>102</v>
      </c>
      <c r="C72" s="37"/>
      <c r="D72" s="37"/>
      <c r="E72" s="37" t="s">
        <v>103</v>
      </c>
      <c r="F72" s="71"/>
      <c r="G72" s="59">
        <f>+G73+G78</f>
        <v>1988440566</v>
      </c>
      <c r="H72" s="6">
        <f aca="true" t="shared" si="51" ref="H72:BB72">+H73+H78</f>
        <v>0</v>
      </c>
      <c r="I72" s="6">
        <f t="shared" si="51"/>
        <v>0</v>
      </c>
      <c r="J72" s="6">
        <f t="shared" si="51"/>
        <v>0</v>
      </c>
      <c r="K72" s="6">
        <f t="shared" si="51"/>
        <v>0</v>
      </c>
      <c r="L72" s="6">
        <f t="shared" si="51"/>
        <v>0</v>
      </c>
      <c r="M72" s="6">
        <f t="shared" si="51"/>
        <v>0</v>
      </c>
      <c r="N72" s="6">
        <f t="shared" si="51"/>
        <v>0</v>
      </c>
      <c r="O72" s="6">
        <f t="shared" si="51"/>
        <v>0</v>
      </c>
      <c r="P72" s="6">
        <f t="shared" si="51"/>
        <v>0</v>
      </c>
      <c r="Q72" s="6">
        <f t="shared" si="51"/>
        <v>0</v>
      </c>
      <c r="R72" s="6">
        <f t="shared" si="51"/>
        <v>82725718</v>
      </c>
      <c r="S72" s="6">
        <f t="shared" si="51"/>
        <v>0</v>
      </c>
      <c r="T72" s="6">
        <f t="shared" si="51"/>
        <v>0</v>
      </c>
      <c r="U72" s="6">
        <f t="shared" si="51"/>
        <v>0</v>
      </c>
      <c r="V72" s="6">
        <f t="shared" si="51"/>
        <v>0</v>
      </c>
      <c r="W72" s="6">
        <f t="shared" si="51"/>
        <v>0</v>
      </c>
      <c r="X72" s="6">
        <f t="shared" si="51"/>
        <v>0</v>
      </c>
      <c r="Y72" s="6">
        <f t="shared" si="51"/>
        <v>0</v>
      </c>
      <c r="Z72" s="6">
        <f t="shared" si="51"/>
        <v>96725718</v>
      </c>
      <c r="AA72" s="59">
        <f t="shared" si="51"/>
        <v>2002440566</v>
      </c>
      <c r="AB72" s="6">
        <f t="shared" si="51"/>
        <v>666667</v>
      </c>
      <c r="AC72" s="6">
        <f>+AC73+AC78</f>
        <v>1447755</v>
      </c>
      <c r="AD72" s="6">
        <f t="shared" si="51"/>
        <v>201100587</v>
      </c>
      <c r="AE72" s="6"/>
      <c r="AF72" s="6">
        <f t="shared" si="51"/>
        <v>246816305</v>
      </c>
      <c r="AG72" s="6"/>
      <c r="AH72" s="6">
        <f t="shared" si="51"/>
        <v>158141658</v>
      </c>
      <c r="AI72" s="6"/>
      <c r="AJ72" s="6">
        <f t="shared" si="51"/>
        <v>209082180</v>
      </c>
      <c r="AK72" s="6"/>
      <c r="AL72" s="6">
        <f t="shared" si="51"/>
        <v>200904158</v>
      </c>
      <c r="AM72" s="6"/>
      <c r="AN72" s="6">
        <f t="shared" si="51"/>
        <v>196961082</v>
      </c>
      <c r="AO72" s="6"/>
      <c r="AP72" s="6">
        <f t="shared" si="51"/>
        <v>175021543</v>
      </c>
      <c r="AQ72" s="6"/>
      <c r="AR72" s="6">
        <f t="shared" si="51"/>
        <v>174314033</v>
      </c>
      <c r="AS72" s="6"/>
      <c r="AT72" s="6">
        <f t="shared" si="51"/>
        <v>156803958</v>
      </c>
      <c r="AU72" s="6"/>
      <c r="AV72" s="6">
        <f t="shared" si="51"/>
        <v>147862440</v>
      </c>
      <c r="AW72" s="6"/>
      <c r="AX72" s="6">
        <f t="shared" si="51"/>
        <v>134765955</v>
      </c>
      <c r="AY72" s="6"/>
      <c r="AZ72" s="6">
        <f t="shared" si="51"/>
        <v>2002440566</v>
      </c>
      <c r="BA72" s="6">
        <f t="shared" si="51"/>
        <v>1447755</v>
      </c>
      <c r="BB72" s="6">
        <f t="shared" si="51"/>
        <v>2000992811</v>
      </c>
      <c r="BC72" s="12"/>
      <c r="BD72" s="12">
        <f>+BD73+BD78</f>
        <v>0</v>
      </c>
      <c r="BF72" s="86"/>
    </row>
    <row r="73" spans="1:58" ht="11.25">
      <c r="A73" s="37" t="s">
        <v>237</v>
      </c>
      <c r="B73" s="37" t="s">
        <v>104</v>
      </c>
      <c r="C73" s="37"/>
      <c r="D73" s="37"/>
      <c r="E73" s="37" t="s">
        <v>105</v>
      </c>
      <c r="F73" s="71"/>
      <c r="G73" s="59">
        <f>SUM(G74:G77)</f>
        <v>29480000</v>
      </c>
      <c r="H73" s="6">
        <f aca="true" t="shared" si="52" ref="H73:BD73">SUM(H74:H77)</f>
        <v>0</v>
      </c>
      <c r="I73" s="6">
        <f t="shared" si="52"/>
        <v>0</v>
      </c>
      <c r="J73" s="6">
        <f t="shared" si="52"/>
        <v>0</v>
      </c>
      <c r="K73" s="6">
        <f t="shared" si="52"/>
        <v>0</v>
      </c>
      <c r="L73" s="6">
        <f t="shared" si="52"/>
        <v>0</v>
      </c>
      <c r="M73" s="6">
        <f t="shared" si="52"/>
        <v>0</v>
      </c>
      <c r="N73" s="6">
        <f t="shared" si="52"/>
        <v>0</v>
      </c>
      <c r="O73" s="6">
        <f t="shared" si="52"/>
        <v>0</v>
      </c>
      <c r="P73" s="6">
        <f t="shared" si="52"/>
        <v>0</v>
      </c>
      <c r="Q73" s="6">
        <f t="shared" si="52"/>
        <v>0</v>
      </c>
      <c r="R73" s="6">
        <f t="shared" si="52"/>
        <v>16125718</v>
      </c>
      <c r="S73" s="6">
        <f t="shared" si="52"/>
        <v>0</v>
      </c>
      <c r="T73" s="6">
        <f t="shared" si="52"/>
        <v>0</v>
      </c>
      <c r="U73" s="6">
        <f t="shared" si="52"/>
        <v>0</v>
      </c>
      <c r="V73" s="6">
        <f t="shared" si="52"/>
        <v>0</v>
      </c>
      <c r="W73" s="6">
        <f t="shared" si="52"/>
        <v>0</v>
      </c>
      <c r="X73" s="6">
        <f t="shared" si="52"/>
        <v>0</v>
      </c>
      <c r="Y73" s="6">
        <f t="shared" si="52"/>
        <v>0</v>
      </c>
      <c r="Z73" s="6">
        <f t="shared" si="52"/>
        <v>0</v>
      </c>
      <c r="AA73" s="6">
        <f t="shared" si="52"/>
        <v>13354282</v>
      </c>
      <c r="AB73" s="6">
        <f t="shared" si="52"/>
        <v>0</v>
      </c>
      <c r="AC73" s="6">
        <f>SUM(AC74:AC77)</f>
        <v>0</v>
      </c>
      <c r="AD73" s="6">
        <f t="shared" si="52"/>
        <v>0</v>
      </c>
      <c r="AE73" s="6"/>
      <c r="AF73" s="6">
        <f t="shared" si="52"/>
        <v>0</v>
      </c>
      <c r="AG73" s="6"/>
      <c r="AH73" s="6">
        <f t="shared" si="52"/>
        <v>3383571</v>
      </c>
      <c r="AI73" s="6"/>
      <c r="AJ73" s="6">
        <f t="shared" si="52"/>
        <v>1383571</v>
      </c>
      <c r="AK73" s="6"/>
      <c r="AL73" s="6">
        <f t="shared" si="52"/>
        <v>1383571</v>
      </c>
      <c r="AM73" s="6"/>
      <c r="AN73" s="6">
        <f t="shared" si="52"/>
        <v>1383571</v>
      </c>
      <c r="AO73" s="6"/>
      <c r="AP73" s="6">
        <f t="shared" si="52"/>
        <v>2257853</v>
      </c>
      <c r="AQ73" s="6"/>
      <c r="AR73" s="6">
        <f t="shared" si="52"/>
        <v>1383571</v>
      </c>
      <c r="AS73" s="6"/>
      <c r="AT73" s="6">
        <f t="shared" si="52"/>
        <v>1383574</v>
      </c>
      <c r="AU73" s="6"/>
      <c r="AV73" s="6">
        <f t="shared" si="52"/>
        <v>795000</v>
      </c>
      <c r="AW73" s="6"/>
      <c r="AX73" s="6">
        <f t="shared" si="52"/>
        <v>0</v>
      </c>
      <c r="AY73" s="6"/>
      <c r="AZ73" s="6">
        <f t="shared" si="52"/>
        <v>13354282</v>
      </c>
      <c r="BA73" s="6">
        <f t="shared" si="52"/>
        <v>0</v>
      </c>
      <c r="BB73" s="6">
        <f t="shared" si="52"/>
        <v>13354282</v>
      </c>
      <c r="BC73" s="12"/>
      <c r="BD73" s="12">
        <f t="shared" si="52"/>
        <v>0</v>
      </c>
      <c r="BF73" s="86"/>
    </row>
    <row r="74" spans="1:58" ht="11.25" hidden="1">
      <c r="A74" s="1" t="s">
        <v>238</v>
      </c>
      <c r="B74" s="1" t="s">
        <v>107</v>
      </c>
      <c r="C74" s="1"/>
      <c r="D74" s="1"/>
      <c r="E74" s="1" t="s">
        <v>106</v>
      </c>
      <c r="F74" s="71" t="s">
        <v>271</v>
      </c>
      <c r="G74" s="58">
        <v>16000000</v>
      </c>
      <c r="H74" s="82"/>
      <c r="I74" s="5"/>
      <c r="J74" s="5"/>
      <c r="K74" s="5"/>
      <c r="L74" s="5"/>
      <c r="M74" s="5"/>
      <c r="N74" s="5"/>
      <c r="O74" s="5"/>
      <c r="P74" s="5"/>
      <c r="Q74" s="5"/>
      <c r="R74" s="5">
        <v>14000000</v>
      </c>
      <c r="S74" s="5"/>
      <c r="T74" s="5"/>
      <c r="U74" s="5"/>
      <c r="V74" s="5"/>
      <c r="W74" s="5"/>
      <c r="X74" s="5"/>
      <c r="Y74" s="5"/>
      <c r="Z74" s="5">
        <f>+S74+T74+U74+V74+W74+X74+Y74</f>
        <v>0</v>
      </c>
      <c r="AA74" s="5">
        <f>+G74+H74-I74-J74-R74+Z74</f>
        <v>2000000</v>
      </c>
      <c r="AB74" s="5"/>
      <c r="AC74" s="5"/>
      <c r="AD74" s="5"/>
      <c r="AE74" s="5"/>
      <c r="AF74" s="5"/>
      <c r="AG74" s="5"/>
      <c r="AH74" s="5">
        <v>2000000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>
        <f aca="true" t="shared" si="53" ref="AZ74:AZ96">+AB74+AD74+AF74+AH74+AJ74+AL74+AN74+AP74+AR74+AT74+AV74+AX74</f>
        <v>2000000</v>
      </c>
      <c r="BA74" s="15">
        <f aca="true" t="shared" si="54" ref="BA74:BA96">AY74+AW74+AU74+AS74+AQ74+AO74+AM74+AK74+AI74+AG74+AE74+AC74</f>
        <v>0</v>
      </c>
      <c r="BB74" s="5">
        <f>+AA74-BA74</f>
        <v>2000000</v>
      </c>
      <c r="BD74" s="27">
        <f>+AA74-AZ74</f>
        <v>0</v>
      </c>
      <c r="BF74" s="86"/>
    </row>
    <row r="75" spans="1:58" ht="11.25" hidden="1">
      <c r="A75" s="1" t="s">
        <v>239</v>
      </c>
      <c r="B75" s="1"/>
      <c r="C75" s="1"/>
      <c r="D75" s="1"/>
      <c r="E75" s="1" t="s">
        <v>106</v>
      </c>
      <c r="F75" s="71" t="s">
        <v>271</v>
      </c>
      <c r="G75" s="58">
        <v>3000000</v>
      </c>
      <c r="H75" s="82"/>
      <c r="I75" s="5"/>
      <c r="J75" s="5"/>
      <c r="K75" s="5"/>
      <c r="L75" s="5"/>
      <c r="M75" s="5"/>
      <c r="N75" s="5"/>
      <c r="O75" s="5"/>
      <c r="P75" s="5"/>
      <c r="Q75" s="5"/>
      <c r="R75" s="5">
        <v>2125718</v>
      </c>
      <c r="S75" s="5"/>
      <c r="T75" s="5"/>
      <c r="U75" s="5"/>
      <c r="V75" s="5"/>
      <c r="W75" s="5"/>
      <c r="X75" s="5"/>
      <c r="Y75" s="5"/>
      <c r="Z75" s="5"/>
      <c r="AA75" s="5">
        <f>+G75+H75-I75-J75-R75+Z75</f>
        <v>874282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874282</v>
      </c>
      <c r="AQ75" s="5"/>
      <c r="AR75" s="5"/>
      <c r="AS75" s="5"/>
      <c r="AT75" s="5"/>
      <c r="AU75" s="5"/>
      <c r="AV75" s="5"/>
      <c r="AW75" s="5"/>
      <c r="AX75" s="5"/>
      <c r="AY75" s="5"/>
      <c r="AZ75" s="5">
        <f t="shared" si="53"/>
        <v>874282</v>
      </c>
      <c r="BA75" s="15">
        <f t="shared" si="54"/>
        <v>0</v>
      </c>
      <c r="BB75" s="5">
        <f>AZ75-BA75</f>
        <v>874282</v>
      </c>
      <c r="BD75" s="27"/>
      <c r="BF75" s="86"/>
    </row>
    <row r="76" spans="1:58" ht="11.25" hidden="1">
      <c r="A76" s="1" t="s">
        <v>315</v>
      </c>
      <c r="B76" s="1"/>
      <c r="C76" s="1"/>
      <c r="D76" s="1"/>
      <c r="E76" s="1" t="s">
        <v>106</v>
      </c>
      <c r="F76" s="71" t="s">
        <v>271</v>
      </c>
      <c r="G76" s="58">
        <v>6360000</v>
      </c>
      <c r="H76" s="8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f>+G76+H76-I76-J76-R76+Z76</f>
        <v>6360000</v>
      </c>
      <c r="AB76" s="5"/>
      <c r="AC76" s="5"/>
      <c r="AD76" s="5"/>
      <c r="AE76" s="5"/>
      <c r="AF76" s="5"/>
      <c r="AG76" s="5"/>
      <c r="AH76" s="62">
        <v>795000</v>
      </c>
      <c r="AI76" s="62"/>
      <c r="AJ76" s="62">
        <v>795000</v>
      </c>
      <c r="AK76" s="62"/>
      <c r="AL76" s="62">
        <v>795000</v>
      </c>
      <c r="AM76" s="62"/>
      <c r="AN76" s="62">
        <v>795000</v>
      </c>
      <c r="AO76" s="62"/>
      <c r="AP76" s="62">
        <v>795000</v>
      </c>
      <c r="AQ76" s="62"/>
      <c r="AR76" s="62">
        <v>795000</v>
      </c>
      <c r="AS76" s="62"/>
      <c r="AT76" s="62">
        <v>795000</v>
      </c>
      <c r="AU76" s="62"/>
      <c r="AV76" s="5">
        <v>795000</v>
      </c>
      <c r="AW76" s="5"/>
      <c r="AX76" s="5"/>
      <c r="AY76" s="5"/>
      <c r="AZ76" s="5">
        <f t="shared" si="53"/>
        <v>6360000</v>
      </c>
      <c r="BA76" s="15">
        <f t="shared" si="54"/>
        <v>0</v>
      </c>
      <c r="BB76" s="5">
        <f>AZ76-BA76</f>
        <v>6360000</v>
      </c>
      <c r="BD76" s="27"/>
      <c r="BF76" s="86"/>
    </row>
    <row r="77" spans="1:58" ht="11.25" hidden="1">
      <c r="A77" s="1" t="s">
        <v>316</v>
      </c>
      <c r="B77" s="1" t="s">
        <v>108</v>
      </c>
      <c r="C77" s="1"/>
      <c r="D77" s="1"/>
      <c r="E77" s="1" t="s">
        <v>106</v>
      </c>
      <c r="F77" s="71" t="s">
        <v>271</v>
      </c>
      <c r="G77" s="58">
        <v>4120000</v>
      </c>
      <c r="H77" s="82"/>
      <c r="I77" s="5"/>
      <c r="J77" s="5"/>
      <c r="K77" s="5"/>
      <c r="L77" s="5"/>
      <c r="M77" s="5"/>
      <c r="N77" s="5"/>
      <c r="O77" s="5"/>
      <c r="P77" s="5"/>
      <c r="Q77" s="5"/>
      <c r="R77" s="5">
        <f>+K77+L77+M77+N77+O77+P77+Q77</f>
        <v>0</v>
      </c>
      <c r="S77" s="5"/>
      <c r="T77" s="5"/>
      <c r="U77" s="5"/>
      <c r="V77" s="5"/>
      <c r="W77" s="5"/>
      <c r="X77" s="5"/>
      <c r="Y77" s="5"/>
      <c r="Z77" s="5">
        <f>+S77+T77+U77+V77+W77+X77+Y77</f>
        <v>0</v>
      </c>
      <c r="AA77" s="5">
        <f>+G77+H77-I77-J77-R77+Z77</f>
        <v>4120000</v>
      </c>
      <c r="AB77" s="5"/>
      <c r="AC77" s="5"/>
      <c r="AD77" s="5"/>
      <c r="AE77" s="5"/>
      <c r="AF77" s="5"/>
      <c r="AG77" s="5"/>
      <c r="AH77" s="62">
        <v>588571</v>
      </c>
      <c r="AI77" s="62"/>
      <c r="AJ77" s="62">
        <v>588571</v>
      </c>
      <c r="AK77" s="62"/>
      <c r="AL77" s="62">
        <v>588571</v>
      </c>
      <c r="AM77" s="62"/>
      <c r="AN77" s="62">
        <v>588571</v>
      </c>
      <c r="AO77" s="62"/>
      <c r="AP77" s="62">
        <v>588571</v>
      </c>
      <c r="AQ77" s="62"/>
      <c r="AR77" s="62">
        <v>588571</v>
      </c>
      <c r="AS77" s="62"/>
      <c r="AT77" s="62">
        <v>588574</v>
      </c>
      <c r="AU77" s="62"/>
      <c r="AV77" s="5"/>
      <c r="AW77" s="5"/>
      <c r="AX77" s="5"/>
      <c r="AY77" s="5"/>
      <c r="AZ77" s="5">
        <f t="shared" si="53"/>
        <v>4120000</v>
      </c>
      <c r="BA77" s="15">
        <f t="shared" si="54"/>
        <v>0</v>
      </c>
      <c r="BB77" s="5">
        <f>+AA77-BA77</f>
        <v>4120000</v>
      </c>
      <c r="BD77" s="27">
        <f>+AA77-AZ77</f>
        <v>0</v>
      </c>
      <c r="BF77" s="86"/>
    </row>
    <row r="78" spans="1:58" ht="11.25">
      <c r="A78" s="37" t="s">
        <v>240</v>
      </c>
      <c r="B78" s="37" t="s">
        <v>109</v>
      </c>
      <c r="C78" s="37"/>
      <c r="D78" s="37"/>
      <c r="E78" s="37" t="s">
        <v>110</v>
      </c>
      <c r="F78" s="71"/>
      <c r="G78" s="59">
        <f>SUM(G79:G96)</f>
        <v>1958960566</v>
      </c>
      <c r="H78" s="59">
        <f aca="true" t="shared" si="55" ref="H78:AZ78">SUM(H79:H96)</f>
        <v>0</v>
      </c>
      <c r="I78" s="59">
        <f t="shared" si="55"/>
        <v>0</v>
      </c>
      <c r="J78" s="59">
        <f t="shared" si="55"/>
        <v>0</v>
      </c>
      <c r="K78" s="59">
        <f t="shared" si="55"/>
        <v>0</v>
      </c>
      <c r="L78" s="59">
        <f t="shared" si="55"/>
        <v>0</v>
      </c>
      <c r="M78" s="59">
        <f t="shared" si="55"/>
        <v>0</v>
      </c>
      <c r="N78" s="59">
        <f t="shared" si="55"/>
        <v>0</v>
      </c>
      <c r="O78" s="59">
        <f t="shared" si="55"/>
        <v>0</v>
      </c>
      <c r="P78" s="59">
        <f t="shared" si="55"/>
        <v>0</v>
      </c>
      <c r="Q78" s="59">
        <f t="shared" si="55"/>
        <v>0</v>
      </c>
      <c r="R78" s="59">
        <f t="shared" si="55"/>
        <v>66600000</v>
      </c>
      <c r="S78" s="59">
        <f t="shared" si="55"/>
        <v>0</v>
      </c>
      <c r="T78" s="59">
        <f t="shared" si="55"/>
        <v>0</v>
      </c>
      <c r="U78" s="59">
        <f t="shared" si="55"/>
        <v>0</v>
      </c>
      <c r="V78" s="59">
        <f t="shared" si="55"/>
        <v>0</v>
      </c>
      <c r="W78" s="59">
        <f t="shared" si="55"/>
        <v>0</v>
      </c>
      <c r="X78" s="59">
        <f t="shared" si="55"/>
        <v>0</v>
      </c>
      <c r="Y78" s="59">
        <f t="shared" si="55"/>
        <v>0</v>
      </c>
      <c r="Z78" s="59">
        <f t="shared" si="55"/>
        <v>96725718</v>
      </c>
      <c r="AA78" s="59">
        <f t="shared" si="55"/>
        <v>1989086284</v>
      </c>
      <c r="AB78" s="59">
        <f t="shared" si="55"/>
        <v>666667</v>
      </c>
      <c r="AC78" s="59">
        <f t="shared" si="55"/>
        <v>1447755</v>
      </c>
      <c r="AD78" s="59">
        <f t="shared" si="55"/>
        <v>201100587</v>
      </c>
      <c r="AE78" s="59"/>
      <c r="AF78" s="59">
        <f t="shared" si="55"/>
        <v>246816305</v>
      </c>
      <c r="AG78" s="59"/>
      <c r="AH78" s="59">
        <f t="shared" si="55"/>
        <v>154758087</v>
      </c>
      <c r="AI78" s="59"/>
      <c r="AJ78" s="59">
        <f t="shared" si="55"/>
        <v>207698609</v>
      </c>
      <c r="AK78" s="59"/>
      <c r="AL78" s="59">
        <f t="shared" si="55"/>
        <v>199520587</v>
      </c>
      <c r="AM78" s="59"/>
      <c r="AN78" s="59">
        <f t="shared" si="55"/>
        <v>195577511</v>
      </c>
      <c r="AO78" s="59"/>
      <c r="AP78" s="59">
        <f t="shared" si="55"/>
        <v>172763690</v>
      </c>
      <c r="AQ78" s="59"/>
      <c r="AR78" s="59">
        <f t="shared" si="55"/>
        <v>172930462</v>
      </c>
      <c r="AS78" s="59"/>
      <c r="AT78" s="59">
        <f t="shared" si="55"/>
        <v>155420384</v>
      </c>
      <c r="AU78" s="59"/>
      <c r="AV78" s="59">
        <f t="shared" si="55"/>
        <v>147067440</v>
      </c>
      <c r="AW78" s="59"/>
      <c r="AX78" s="59">
        <f t="shared" si="55"/>
        <v>134765955</v>
      </c>
      <c r="AY78" s="59"/>
      <c r="AZ78" s="59">
        <f t="shared" si="55"/>
        <v>1989086284</v>
      </c>
      <c r="BA78" s="6">
        <f>SUM(BA92:BA96)</f>
        <v>1447755</v>
      </c>
      <c r="BB78" s="6">
        <f>SUM(BB79:BB96)</f>
        <v>1987638529</v>
      </c>
      <c r="BC78" s="12"/>
      <c r="BD78" s="12">
        <f>SUM(BD92:BD96)</f>
        <v>0</v>
      </c>
      <c r="BF78" s="86"/>
    </row>
    <row r="79" spans="1:58" ht="45" hidden="1">
      <c r="A79" s="1" t="s">
        <v>241</v>
      </c>
      <c r="B79" s="39" t="s">
        <v>111</v>
      </c>
      <c r="C79" s="37"/>
      <c r="D79" s="37"/>
      <c r="E79" s="39" t="s">
        <v>112</v>
      </c>
      <c r="F79" s="71" t="s">
        <v>271</v>
      </c>
      <c r="G79" s="60">
        <v>27019000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5">
        <f aca="true" t="shared" si="56" ref="AA79:AA96">+G79+H79-I79-J79-R79+Z79</f>
        <v>27019000</v>
      </c>
      <c r="AB79" s="6"/>
      <c r="AC79" s="6"/>
      <c r="AD79" s="62">
        <v>2266000</v>
      </c>
      <c r="AE79" s="62"/>
      <c r="AF79" s="62">
        <v>2266000</v>
      </c>
      <c r="AG79" s="62"/>
      <c r="AH79" s="62">
        <v>2266000</v>
      </c>
      <c r="AI79" s="62"/>
      <c r="AJ79" s="62">
        <v>2266000</v>
      </c>
      <c r="AK79" s="62"/>
      <c r="AL79" s="62">
        <v>2266000</v>
      </c>
      <c r="AM79" s="62"/>
      <c r="AN79" s="62">
        <v>2266000</v>
      </c>
      <c r="AO79" s="62"/>
      <c r="AP79" s="62">
        <v>2266000</v>
      </c>
      <c r="AQ79" s="62"/>
      <c r="AR79" s="62">
        <v>2266000</v>
      </c>
      <c r="AS79" s="62"/>
      <c r="AT79" s="62">
        <v>2266000</v>
      </c>
      <c r="AU79" s="62"/>
      <c r="AV79" s="62">
        <v>2266000</v>
      </c>
      <c r="AW79" s="62"/>
      <c r="AX79" s="62">
        <v>4359000</v>
      </c>
      <c r="AY79" s="62"/>
      <c r="AZ79" s="5">
        <f t="shared" si="53"/>
        <v>27019000</v>
      </c>
      <c r="BA79" s="15">
        <f t="shared" si="54"/>
        <v>0</v>
      </c>
      <c r="BB79" s="7">
        <f>AZ79-BA79</f>
        <v>27019000</v>
      </c>
      <c r="BC79" s="12"/>
      <c r="BD79" s="12"/>
      <c r="BF79" s="86"/>
    </row>
    <row r="80" spans="1:58" ht="45" hidden="1">
      <c r="A80" s="1" t="s">
        <v>242</v>
      </c>
      <c r="B80" s="39" t="s">
        <v>111</v>
      </c>
      <c r="C80" s="37"/>
      <c r="D80" s="37"/>
      <c r="E80" s="39" t="s">
        <v>112</v>
      </c>
      <c r="F80" s="71" t="s">
        <v>271</v>
      </c>
      <c r="G80" s="60">
        <v>60835000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5">
        <f t="shared" si="56"/>
        <v>60835000</v>
      </c>
      <c r="AB80" s="6"/>
      <c r="AC80" s="6"/>
      <c r="AD80" s="62">
        <v>5390000</v>
      </c>
      <c r="AE80" s="62"/>
      <c r="AF80" s="62">
        <v>5390000</v>
      </c>
      <c r="AG80" s="62"/>
      <c r="AH80" s="62">
        <v>5390000</v>
      </c>
      <c r="AI80" s="62"/>
      <c r="AJ80" s="62">
        <v>5390000</v>
      </c>
      <c r="AK80" s="62"/>
      <c r="AL80" s="62">
        <v>5390000</v>
      </c>
      <c r="AM80" s="62"/>
      <c r="AN80" s="62">
        <v>5390000</v>
      </c>
      <c r="AO80" s="62"/>
      <c r="AP80" s="62">
        <v>5390000</v>
      </c>
      <c r="AQ80" s="62"/>
      <c r="AR80" s="62">
        <v>5390000</v>
      </c>
      <c r="AS80" s="62"/>
      <c r="AT80" s="62">
        <v>5390000</v>
      </c>
      <c r="AU80" s="62"/>
      <c r="AV80" s="62">
        <v>5390000</v>
      </c>
      <c r="AW80" s="62"/>
      <c r="AX80" s="62">
        <v>6935000</v>
      </c>
      <c r="AY80" s="62"/>
      <c r="AZ80" s="5">
        <f t="shared" si="53"/>
        <v>60835000</v>
      </c>
      <c r="BA80" s="15">
        <f t="shared" si="54"/>
        <v>0</v>
      </c>
      <c r="BB80" s="7">
        <f aca="true" t="shared" si="57" ref="BB80:BB96">AZ80-BA80</f>
        <v>60835000</v>
      </c>
      <c r="BC80" s="12"/>
      <c r="BD80" s="12"/>
      <c r="BF80" s="86"/>
    </row>
    <row r="81" spans="1:58" ht="22.5" hidden="1">
      <c r="A81" s="1" t="s">
        <v>243</v>
      </c>
      <c r="B81" s="39" t="s">
        <v>115</v>
      </c>
      <c r="C81" s="37"/>
      <c r="D81" s="37"/>
      <c r="E81" s="39" t="s">
        <v>116</v>
      </c>
      <c r="F81" s="71" t="s">
        <v>271</v>
      </c>
      <c r="G81" s="60">
        <v>14170000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>
        <v>30125718</v>
      </c>
      <c r="AA81" s="5">
        <f t="shared" si="56"/>
        <v>44295718</v>
      </c>
      <c r="AB81" s="6"/>
      <c r="AC81" s="6"/>
      <c r="AD81" s="6"/>
      <c r="AE81" s="6"/>
      <c r="AF81" s="7">
        <v>44295718</v>
      </c>
      <c r="AG81" s="7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5">
        <f t="shared" si="53"/>
        <v>44295718</v>
      </c>
      <c r="BA81" s="15">
        <f t="shared" si="54"/>
        <v>0</v>
      </c>
      <c r="BB81" s="7">
        <f t="shared" si="57"/>
        <v>44295718</v>
      </c>
      <c r="BC81" s="12"/>
      <c r="BD81" s="12"/>
      <c r="BF81" s="86"/>
    </row>
    <row r="82" spans="1:58" ht="22.5" hidden="1">
      <c r="A82" s="1" t="s">
        <v>317</v>
      </c>
      <c r="B82" s="39" t="s">
        <v>113</v>
      </c>
      <c r="C82" s="37"/>
      <c r="D82" s="37"/>
      <c r="E82" s="39" t="s">
        <v>114</v>
      </c>
      <c r="F82" s="71" t="s">
        <v>271</v>
      </c>
      <c r="G82" s="40">
        <v>480000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5">
        <f t="shared" si="56"/>
        <v>480000</v>
      </c>
      <c r="AB82" s="6"/>
      <c r="AC82" s="6"/>
      <c r="AD82" s="7">
        <v>480000</v>
      </c>
      <c r="AE82" s="7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5">
        <f t="shared" si="53"/>
        <v>480000</v>
      </c>
      <c r="BA82" s="15">
        <f t="shared" si="54"/>
        <v>0</v>
      </c>
      <c r="BB82" s="7">
        <f t="shared" si="57"/>
        <v>480000</v>
      </c>
      <c r="BC82" s="12"/>
      <c r="BD82" s="12"/>
      <c r="BF82" s="86"/>
    </row>
    <row r="83" spans="1:58" ht="22.5" hidden="1">
      <c r="A83" s="1" t="s">
        <v>318</v>
      </c>
      <c r="B83" s="39" t="s">
        <v>113</v>
      </c>
      <c r="C83" s="37"/>
      <c r="D83" s="37"/>
      <c r="E83" s="39" t="s">
        <v>114</v>
      </c>
      <c r="F83" s="71" t="s">
        <v>271</v>
      </c>
      <c r="G83" s="40">
        <v>88780000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5">
        <f t="shared" si="56"/>
        <v>88780000</v>
      </c>
      <c r="AB83" s="6"/>
      <c r="AC83" s="6"/>
      <c r="AD83" s="7">
        <v>11028125</v>
      </c>
      <c r="AE83" s="7"/>
      <c r="AF83" s="7">
        <v>11028125</v>
      </c>
      <c r="AG83" s="7"/>
      <c r="AH83" s="7">
        <v>11028125</v>
      </c>
      <c r="AI83" s="7"/>
      <c r="AJ83" s="7">
        <v>11028125</v>
      </c>
      <c r="AK83" s="7"/>
      <c r="AL83" s="7">
        <v>11028125</v>
      </c>
      <c r="AM83" s="7"/>
      <c r="AN83" s="7">
        <v>11028125</v>
      </c>
      <c r="AO83" s="7"/>
      <c r="AP83" s="7">
        <v>8611250</v>
      </c>
      <c r="AQ83" s="7"/>
      <c r="AR83" s="7">
        <v>7000000</v>
      </c>
      <c r="AS83" s="7"/>
      <c r="AT83" s="7">
        <v>7000000</v>
      </c>
      <c r="AU83" s="7"/>
      <c r="AV83" s="6"/>
      <c r="AW83" s="6"/>
      <c r="AX83" s="6"/>
      <c r="AY83" s="6"/>
      <c r="AZ83" s="5">
        <f t="shared" si="53"/>
        <v>88780000</v>
      </c>
      <c r="BA83" s="15">
        <f t="shared" si="54"/>
        <v>0</v>
      </c>
      <c r="BB83" s="7">
        <f t="shared" si="57"/>
        <v>88780000</v>
      </c>
      <c r="BC83" s="12"/>
      <c r="BD83" s="12"/>
      <c r="BF83" s="86"/>
    </row>
    <row r="84" spans="1:58" ht="22.5" hidden="1">
      <c r="A84" s="1" t="s">
        <v>319</v>
      </c>
      <c r="B84" s="39" t="s">
        <v>113</v>
      </c>
      <c r="C84" s="37"/>
      <c r="D84" s="37"/>
      <c r="E84" s="39" t="s">
        <v>114</v>
      </c>
      <c r="F84" s="71" t="s">
        <v>271</v>
      </c>
      <c r="G84" s="40">
        <v>46000000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5">
        <f t="shared" si="56"/>
        <v>46000000</v>
      </c>
      <c r="AB84" s="6"/>
      <c r="AC84" s="6"/>
      <c r="AD84" s="62">
        <v>4000000</v>
      </c>
      <c r="AE84" s="62"/>
      <c r="AF84" s="62">
        <v>4000000</v>
      </c>
      <c r="AG84" s="62"/>
      <c r="AH84" s="62">
        <v>4000000</v>
      </c>
      <c r="AI84" s="62"/>
      <c r="AJ84" s="62">
        <v>4000000</v>
      </c>
      <c r="AK84" s="62"/>
      <c r="AL84" s="62">
        <v>4000000</v>
      </c>
      <c r="AM84" s="62"/>
      <c r="AN84" s="62">
        <v>4000000</v>
      </c>
      <c r="AO84" s="62"/>
      <c r="AP84" s="62">
        <v>4000000</v>
      </c>
      <c r="AQ84" s="62"/>
      <c r="AR84" s="62">
        <v>4000000</v>
      </c>
      <c r="AS84" s="62"/>
      <c r="AT84" s="62">
        <v>4000000</v>
      </c>
      <c r="AU84" s="62"/>
      <c r="AV84" s="62">
        <v>4000000</v>
      </c>
      <c r="AW84" s="62"/>
      <c r="AX84" s="62">
        <v>6000000</v>
      </c>
      <c r="AY84" s="62"/>
      <c r="AZ84" s="5">
        <f t="shared" si="53"/>
        <v>46000000</v>
      </c>
      <c r="BA84" s="15">
        <f t="shared" si="54"/>
        <v>0</v>
      </c>
      <c r="BB84" s="7">
        <f t="shared" si="57"/>
        <v>46000000</v>
      </c>
      <c r="BC84" s="12"/>
      <c r="BD84" s="12"/>
      <c r="BF84" s="86"/>
    </row>
    <row r="85" spans="1:58" ht="22.5" hidden="1">
      <c r="A85" s="1" t="s">
        <v>320</v>
      </c>
      <c r="B85" s="39" t="s">
        <v>113</v>
      </c>
      <c r="C85" s="37"/>
      <c r="D85" s="37"/>
      <c r="E85" s="39" t="s">
        <v>114</v>
      </c>
      <c r="F85" s="71" t="s">
        <v>271</v>
      </c>
      <c r="G85" s="40">
        <v>71349066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5">
        <f t="shared" si="56"/>
        <v>71349066</v>
      </c>
      <c r="AB85" s="63"/>
      <c r="AC85" s="63"/>
      <c r="AD85" s="63">
        <v>6552500</v>
      </c>
      <c r="AE85" s="63"/>
      <c r="AF85" s="63">
        <v>6552500</v>
      </c>
      <c r="AG85" s="63"/>
      <c r="AH85" s="63">
        <v>6552500</v>
      </c>
      <c r="AI85" s="63"/>
      <c r="AJ85" s="63">
        <v>17230522</v>
      </c>
      <c r="AK85" s="63"/>
      <c r="AL85" s="63">
        <v>6552500</v>
      </c>
      <c r="AM85" s="63"/>
      <c r="AN85" s="63">
        <v>6552500</v>
      </c>
      <c r="AO85" s="63"/>
      <c r="AP85" s="63"/>
      <c r="AQ85" s="63"/>
      <c r="AR85" s="63">
        <v>10678022</v>
      </c>
      <c r="AS85" s="63"/>
      <c r="AT85" s="63"/>
      <c r="AU85" s="63"/>
      <c r="AV85" s="63"/>
      <c r="AW85" s="63"/>
      <c r="AX85" s="63">
        <v>10678022</v>
      </c>
      <c r="AY85" s="63"/>
      <c r="AZ85" s="5">
        <f t="shared" si="53"/>
        <v>71349066</v>
      </c>
      <c r="BA85" s="15">
        <f t="shared" si="54"/>
        <v>0</v>
      </c>
      <c r="BB85" s="7">
        <f t="shared" si="57"/>
        <v>71349066</v>
      </c>
      <c r="BC85" s="12"/>
      <c r="BD85" s="12"/>
      <c r="BF85" s="86"/>
    </row>
    <row r="86" spans="1:58" ht="22.5" hidden="1">
      <c r="A86" s="1" t="s">
        <v>321</v>
      </c>
      <c r="B86" s="39" t="s">
        <v>113</v>
      </c>
      <c r="C86" s="37"/>
      <c r="D86" s="37"/>
      <c r="E86" s="39" t="s">
        <v>114</v>
      </c>
      <c r="F86" s="71" t="s">
        <v>271</v>
      </c>
      <c r="G86" s="40">
        <v>71380000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7">
        <v>24000000</v>
      </c>
      <c r="S86" s="6"/>
      <c r="T86" s="6"/>
      <c r="U86" s="6"/>
      <c r="V86" s="6"/>
      <c r="W86" s="6"/>
      <c r="X86" s="6"/>
      <c r="Y86" s="6"/>
      <c r="Z86" s="6"/>
      <c r="AA86" s="5">
        <f t="shared" si="56"/>
        <v>47380000</v>
      </c>
      <c r="AB86" s="6"/>
      <c r="AC86" s="6"/>
      <c r="AD86" s="62">
        <v>4000000</v>
      </c>
      <c r="AE86" s="62"/>
      <c r="AF86" s="62">
        <v>4000000</v>
      </c>
      <c r="AG86" s="62"/>
      <c r="AH86" s="62">
        <v>4000000</v>
      </c>
      <c r="AI86" s="62"/>
      <c r="AJ86" s="62">
        <v>4000000</v>
      </c>
      <c r="AK86" s="62"/>
      <c r="AL86" s="62">
        <v>4000000</v>
      </c>
      <c r="AM86" s="62"/>
      <c r="AN86" s="62">
        <v>4000000</v>
      </c>
      <c r="AO86" s="62"/>
      <c r="AP86" s="62">
        <v>4000000</v>
      </c>
      <c r="AQ86" s="62"/>
      <c r="AR86" s="62">
        <v>4000000</v>
      </c>
      <c r="AS86" s="62"/>
      <c r="AT86" s="62">
        <v>4000000</v>
      </c>
      <c r="AU86" s="62"/>
      <c r="AV86" s="62">
        <v>4000000</v>
      </c>
      <c r="AW86" s="62"/>
      <c r="AX86" s="62">
        <v>7380000</v>
      </c>
      <c r="AY86" s="62"/>
      <c r="AZ86" s="5">
        <f t="shared" si="53"/>
        <v>47380000</v>
      </c>
      <c r="BA86" s="15">
        <f t="shared" si="54"/>
        <v>0</v>
      </c>
      <c r="BB86" s="7">
        <f t="shared" si="57"/>
        <v>47380000</v>
      </c>
      <c r="BC86" s="12"/>
      <c r="BD86" s="12"/>
      <c r="BF86" s="86"/>
    </row>
    <row r="87" spans="1:58" ht="22.5" hidden="1">
      <c r="A87" s="1" t="s">
        <v>322</v>
      </c>
      <c r="B87" s="39" t="s">
        <v>113</v>
      </c>
      <c r="C87" s="37"/>
      <c r="D87" s="37"/>
      <c r="E87" s="39" t="s">
        <v>114</v>
      </c>
      <c r="F87" s="71" t="s">
        <v>271</v>
      </c>
      <c r="G87" s="40">
        <v>66135000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5">
        <f t="shared" si="56"/>
        <v>66135000</v>
      </c>
      <c r="AB87" s="6"/>
      <c r="AC87" s="6"/>
      <c r="AD87" s="7">
        <v>11022500</v>
      </c>
      <c r="AE87" s="7"/>
      <c r="AF87" s="7">
        <v>11022500</v>
      </c>
      <c r="AG87" s="7"/>
      <c r="AH87" s="7">
        <v>11022500</v>
      </c>
      <c r="AI87" s="7"/>
      <c r="AJ87" s="7">
        <v>11022500</v>
      </c>
      <c r="AK87" s="7"/>
      <c r="AL87" s="7">
        <v>11022500</v>
      </c>
      <c r="AM87" s="7"/>
      <c r="AN87" s="7">
        <v>11022500</v>
      </c>
      <c r="AO87" s="7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5">
        <f t="shared" si="53"/>
        <v>66135000</v>
      </c>
      <c r="BA87" s="15">
        <f t="shared" si="54"/>
        <v>0</v>
      </c>
      <c r="BB87" s="7">
        <f t="shared" si="57"/>
        <v>66135000</v>
      </c>
      <c r="BC87" s="12"/>
      <c r="BD87" s="12"/>
      <c r="BF87" s="86"/>
    </row>
    <row r="88" spans="1:58" ht="22.5" hidden="1">
      <c r="A88" s="1" t="s">
        <v>323</v>
      </c>
      <c r="B88" s="39" t="s">
        <v>113</v>
      </c>
      <c r="C88" s="37"/>
      <c r="D88" s="37"/>
      <c r="E88" s="39" t="s">
        <v>114</v>
      </c>
      <c r="F88" s="71" t="s">
        <v>271</v>
      </c>
      <c r="G88" s="40">
        <v>8000000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5">
        <f t="shared" si="56"/>
        <v>8000000</v>
      </c>
      <c r="AB88" s="62">
        <v>666667</v>
      </c>
      <c r="AC88" s="62"/>
      <c r="AD88" s="62">
        <v>666667</v>
      </c>
      <c r="AE88" s="62"/>
      <c r="AF88" s="62">
        <v>666667</v>
      </c>
      <c r="AG88" s="62"/>
      <c r="AH88" s="62">
        <v>666667</v>
      </c>
      <c r="AI88" s="62"/>
      <c r="AJ88" s="62">
        <v>666667</v>
      </c>
      <c r="AK88" s="62"/>
      <c r="AL88" s="62">
        <v>666667</v>
      </c>
      <c r="AM88" s="62"/>
      <c r="AN88" s="62">
        <v>666667</v>
      </c>
      <c r="AO88" s="62"/>
      <c r="AP88" s="62">
        <v>666667</v>
      </c>
      <c r="AQ88" s="62"/>
      <c r="AR88" s="62">
        <v>666667</v>
      </c>
      <c r="AS88" s="62"/>
      <c r="AT88" s="62">
        <v>666667</v>
      </c>
      <c r="AU88" s="62"/>
      <c r="AV88" s="62">
        <v>666667</v>
      </c>
      <c r="AW88" s="62"/>
      <c r="AX88" s="62">
        <v>666663</v>
      </c>
      <c r="AY88" s="62"/>
      <c r="AZ88" s="5">
        <f t="shared" si="53"/>
        <v>8000000</v>
      </c>
      <c r="BA88" s="15">
        <f t="shared" si="54"/>
        <v>0</v>
      </c>
      <c r="BB88" s="7">
        <f t="shared" si="57"/>
        <v>8000000</v>
      </c>
      <c r="BC88" s="12"/>
      <c r="BD88" s="12"/>
      <c r="BF88" s="86"/>
    </row>
    <row r="89" spans="1:58" ht="22.5" hidden="1">
      <c r="A89" s="1" t="s">
        <v>324</v>
      </c>
      <c r="B89" s="39" t="s">
        <v>113</v>
      </c>
      <c r="C89" s="37"/>
      <c r="D89" s="37"/>
      <c r="E89" s="39" t="s">
        <v>114</v>
      </c>
      <c r="F89" s="71" t="s">
        <v>271</v>
      </c>
      <c r="G89" s="40">
        <v>25650000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5">
        <f t="shared" si="56"/>
        <v>25650000</v>
      </c>
      <c r="AB89" s="6"/>
      <c r="AC89" s="6"/>
      <c r="AD89" s="7">
        <v>4275000</v>
      </c>
      <c r="AE89" s="7"/>
      <c r="AF89" s="7">
        <v>4275000</v>
      </c>
      <c r="AG89" s="7"/>
      <c r="AH89" s="7">
        <v>4275000</v>
      </c>
      <c r="AI89" s="7"/>
      <c r="AJ89" s="7">
        <v>4275000</v>
      </c>
      <c r="AK89" s="7"/>
      <c r="AL89" s="7">
        <v>4275000</v>
      </c>
      <c r="AM89" s="7"/>
      <c r="AN89" s="7">
        <v>4275000</v>
      </c>
      <c r="AO89" s="7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5">
        <f t="shared" si="53"/>
        <v>25650000</v>
      </c>
      <c r="BA89" s="15">
        <f t="shared" si="54"/>
        <v>0</v>
      </c>
      <c r="BB89" s="7">
        <f t="shared" si="57"/>
        <v>25650000</v>
      </c>
      <c r="BC89" s="12"/>
      <c r="BD89" s="12"/>
      <c r="BF89" s="86"/>
    </row>
    <row r="90" spans="1:58" ht="22.5" hidden="1">
      <c r="A90" s="1" t="s">
        <v>325</v>
      </c>
      <c r="B90" s="39" t="s">
        <v>113</v>
      </c>
      <c r="C90" s="37"/>
      <c r="D90" s="37"/>
      <c r="E90" s="39" t="s">
        <v>114</v>
      </c>
      <c r="F90" s="71" t="s">
        <v>271</v>
      </c>
      <c r="G90" s="40">
        <v>23750000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5">
        <f t="shared" si="56"/>
        <v>23750000</v>
      </c>
      <c r="AB90" s="6"/>
      <c r="AC90" s="6"/>
      <c r="AD90" s="7">
        <v>3265294</v>
      </c>
      <c r="AE90" s="7"/>
      <c r="AF90" s="7">
        <v>3265294</v>
      </c>
      <c r="AG90" s="7"/>
      <c r="AH90" s="7">
        <v>3265294</v>
      </c>
      <c r="AI90" s="7"/>
      <c r="AJ90" s="7">
        <v>3265294</v>
      </c>
      <c r="AK90" s="7"/>
      <c r="AL90" s="7">
        <v>3265294</v>
      </c>
      <c r="AM90" s="7"/>
      <c r="AN90" s="7">
        <v>3265294</v>
      </c>
      <c r="AO90" s="7"/>
      <c r="AP90" s="7">
        <v>2079118</v>
      </c>
      <c r="AQ90" s="7"/>
      <c r="AR90" s="7">
        <v>2079118</v>
      </c>
      <c r="AS90" s="7"/>
      <c r="AT90" s="6"/>
      <c r="AU90" s="6"/>
      <c r="AV90" s="6"/>
      <c r="AW90" s="6"/>
      <c r="AX90" s="6"/>
      <c r="AY90" s="6"/>
      <c r="AZ90" s="5">
        <f t="shared" si="53"/>
        <v>23750000</v>
      </c>
      <c r="BA90" s="15">
        <f t="shared" si="54"/>
        <v>0</v>
      </c>
      <c r="BB90" s="7">
        <f t="shared" si="57"/>
        <v>23750000</v>
      </c>
      <c r="BC90" s="12"/>
      <c r="BD90" s="12"/>
      <c r="BF90" s="86"/>
    </row>
    <row r="91" spans="1:58" ht="22.5" hidden="1">
      <c r="A91" s="1" t="s">
        <v>326</v>
      </c>
      <c r="B91" s="39" t="s">
        <v>113</v>
      </c>
      <c r="C91" s="37"/>
      <c r="D91" s="37"/>
      <c r="E91" s="39" t="s">
        <v>114</v>
      </c>
      <c r="F91" s="71" t="s">
        <v>271</v>
      </c>
      <c r="G91" s="60">
        <v>507612500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>
        <v>58800000</v>
      </c>
      <c r="AA91" s="5">
        <f t="shared" si="56"/>
        <v>566412500</v>
      </c>
      <c r="AB91" s="6"/>
      <c r="AC91" s="6"/>
      <c r="AD91" s="64">
        <v>66146346</v>
      </c>
      <c r="AE91" s="64"/>
      <c r="AF91" s="64">
        <v>62546346</v>
      </c>
      <c r="AG91" s="64"/>
      <c r="AH91" s="64">
        <v>20283846</v>
      </c>
      <c r="AI91" s="64"/>
      <c r="AJ91" s="64">
        <v>62546346</v>
      </c>
      <c r="AK91" s="64"/>
      <c r="AL91" s="64">
        <v>62546346</v>
      </c>
      <c r="AM91" s="64"/>
      <c r="AN91" s="64">
        <v>61103270</v>
      </c>
      <c r="AO91" s="64"/>
      <c r="AP91" s="64">
        <v>63742500</v>
      </c>
      <c r="AQ91" s="64"/>
      <c r="AR91" s="64">
        <v>52342500</v>
      </c>
      <c r="AS91" s="64"/>
      <c r="AT91" s="64">
        <v>51442500</v>
      </c>
      <c r="AU91" s="64"/>
      <c r="AV91" s="64">
        <v>51442500</v>
      </c>
      <c r="AW91" s="64"/>
      <c r="AX91" s="64">
        <v>12270000</v>
      </c>
      <c r="AY91" s="64"/>
      <c r="AZ91" s="5">
        <f t="shared" si="53"/>
        <v>566412500</v>
      </c>
      <c r="BA91" s="15">
        <f t="shared" si="54"/>
        <v>0</v>
      </c>
      <c r="BB91" s="7">
        <f t="shared" si="57"/>
        <v>566412500</v>
      </c>
      <c r="BC91" s="12"/>
      <c r="BD91" s="12"/>
      <c r="BF91" s="86"/>
    </row>
    <row r="92" spans="1:58" ht="22.5" hidden="1">
      <c r="A92" s="1" t="s">
        <v>327</v>
      </c>
      <c r="B92" s="39" t="s">
        <v>113</v>
      </c>
      <c r="C92" s="1"/>
      <c r="D92" s="1"/>
      <c r="E92" s="39" t="s">
        <v>114</v>
      </c>
      <c r="F92" s="71" t="s">
        <v>271</v>
      </c>
      <c r="G92" s="60">
        <v>23000000</v>
      </c>
      <c r="H92" s="82"/>
      <c r="I92" s="5"/>
      <c r="J92" s="5"/>
      <c r="K92" s="5"/>
      <c r="L92" s="5"/>
      <c r="M92" s="5"/>
      <c r="N92" s="5"/>
      <c r="O92" s="5"/>
      <c r="P92" s="5"/>
      <c r="Q92" s="5"/>
      <c r="R92" s="5">
        <f>+K92+L92+M92+N92+O92+P92+Q92</f>
        <v>0</v>
      </c>
      <c r="S92" s="5"/>
      <c r="T92" s="5"/>
      <c r="U92" s="5"/>
      <c r="V92" s="5"/>
      <c r="W92" s="5"/>
      <c r="X92" s="5"/>
      <c r="Y92" s="5"/>
      <c r="Z92" s="5">
        <f>+S92+T92+U92+V92+W92+X92+Y92</f>
        <v>0</v>
      </c>
      <c r="AA92" s="5">
        <f t="shared" si="56"/>
        <v>23000000</v>
      </c>
      <c r="AB92" s="5"/>
      <c r="AC92" s="5">
        <v>1447755</v>
      </c>
      <c r="AD92" s="5">
        <v>2705882</v>
      </c>
      <c r="AE92" s="5"/>
      <c r="AF92" s="5">
        <v>2705882</v>
      </c>
      <c r="AG92" s="5"/>
      <c r="AH92" s="5">
        <v>2705882</v>
      </c>
      <c r="AI92" s="5"/>
      <c r="AJ92" s="5">
        <v>2705882</v>
      </c>
      <c r="AK92" s="5"/>
      <c r="AL92" s="5">
        <v>2705882</v>
      </c>
      <c r="AM92" s="5"/>
      <c r="AN92" s="5">
        <v>2705882</v>
      </c>
      <c r="AO92" s="5"/>
      <c r="AP92" s="5">
        <v>2705882</v>
      </c>
      <c r="AQ92" s="5"/>
      <c r="AR92" s="5">
        <v>2705882</v>
      </c>
      <c r="AS92" s="5"/>
      <c r="AT92" s="5">
        <v>1352944</v>
      </c>
      <c r="AU92" s="5"/>
      <c r="AV92" s="5"/>
      <c r="AW92" s="5"/>
      <c r="AX92" s="5"/>
      <c r="AY92" s="5"/>
      <c r="AZ92" s="5">
        <f t="shared" si="53"/>
        <v>23000000</v>
      </c>
      <c r="BA92" s="15">
        <f t="shared" si="54"/>
        <v>1447755</v>
      </c>
      <c r="BB92" s="7">
        <f t="shared" si="57"/>
        <v>21552245</v>
      </c>
      <c r="BD92" s="27">
        <f>+AA92-AZ92</f>
        <v>0</v>
      </c>
      <c r="BF92" s="86"/>
    </row>
    <row r="93" spans="1:58" ht="22.5" hidden="1">
      <c r="A93" s="1" t="s">
        <v>328</v>
      </c>
      <c r="B93" s="39" t="s">
        <v>113</v>
      </c>
      <c r="C93" s="1"/>
      <c r="D93" s="1"/>
      <c r="E93" s="39" t="s">
        <v>114</v>
      </c>
      <c r="F93" s="71" t="s">
        <v>271</v>
      </c>
      <c r="G93" s="60">
        <v>886600000</v>
      </c>
      <c r="H93" s="82"/>
      <c r="I93" s="5"/>
      <c r="J93" s="5"/>
      <c r="K93" s="5"/>
      <c r="L93" s="5"/>
      <c r="M93" s="5"/>
      <c r="N93" s="5"/>
      <c r="O93" s="5"/>
      <c r="P93" s="5"/>
      <c r="Q93" s="5"/>
      <c r="R93" s="5">
        <v>42600000</v>
      </c>
      <c r="S93" s="5"/>
      <c r="T93" s="5"/>
      <c r="U93" s="5"/>
      <c r="V93" s="5"/>
      <c r="W93" s="5"/>
      <c r="X93" s="5"/>
      <c r="Y93" s="5"/>
      <c r="Z93" s="5"/>
      <c r="AA93" s="5">
        <f t="shared" si="56"/>
        <v>844000000</v>
      </c>
      <c r="AB93" s="5"/>
      <c r="AC93" s="5"/>
      <c r="AD93" s="5">
        <v>76727273</v>
      </c>
      <c r="AE93" s="5"/>
      <c r="AF93" s="5">
        <v>76727273</v>
      </c>
      <c r="AG93" s="5"/>
      <c r="AH93" s="5">
        <v>76727273</v>
      </c>
      <c r="AI93" s="5"/>
      <c r="AJ93" s="5">
        <v>76727273</v>
      </c>
      <c r="AK93" s="5"/>
      <c r="AL93" s="5">
        <v>76727273</v>
      </c>
      <c r="AM93" s="5"/>
      <c r="AN93" s="5">
        <v>76727273</v>
      </c>
      <c r="AO93" s="5"/>
      <c r="AP93" s="5">
        <v>76727273</v>
      </c>
      <c r="AQ93" s="5"/>
      <c r="AR93" s="5">
        <v>76727273</v>
      </c>
      <c r="AS93" s="5"/>
      <c r="AT93" s="5">
        <v>76727273</v>
      </c>
      <c r="AU93" s="5"/>
      <c r="AV93" s="5">
        <v>76727273</v>
      </c>
      <c r="AW93" s="5"/>
      <c r="AX93" s="5">
        <v>76727270</v>
      </c>
      <c r="AY93" s="5"/>
      <c r="AZ93" s="5">
        <f t="shared" si="53"/>
        <v>844000000</v>
      </c>
      <c r="BA93" s="15">
        <f t="shared" si="54"/>
        <v>0</v>
      </c>
      <c r="BB93" s="7">
        <f t="shared" si="57"/>
        <v>844000000</v>
      </c>
      <c r="BD93" s="27"/>
      <c r="BF93" s="86"/>
    </row>
    <row r="94" spans="1:58" ht="22.5" hidden="1">
      <c r="A94" s="1" t="s">
        <v>329</v>
      </c>
      <c r="B94" s="39" t="s">
        <v>113</v>
      </c>
      <c r="C94" s="1"/>
      <c r="D94" s="1"/>
      <c r="E94" s="39" t="s">
        <v>114</v>
      </c>
      <c r="F94" s="71" t="s">
        <v>271</v>
      </c>
      <c r="G94" s="60">
        <v>25200000</v>
      </c>
      <c r="H94" s="8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>
        <v>7800000</v>
      </c>
      <c r="AA94" s="5">
        <f t="shared" si="56"/>
        <v>33000000</v>
      </c>
      <c r="AB94" s="5"/>
      <c r="AC94" s="5"/>
      <c r="AD94" s="62">
        <v>2575000</v>
      </c>
      <c r="AE94" s="62"/>
      <c r="AF94" s="62">
        <v>2575000</v>
      </c>
      <c r="AG94" s="62"/>
      <c r="AH94" s="62">
        <v>2575000</v>
      </c>
      <c r="AI94" s="62"/>
      <c r="AJ94" s="62">
        <v>2575000</v>
      </c>
      <c r="AK94" s="62"/>
      <c r="AL94" s="62">
        <v>2575000</v>
      </c>
      <c r="AM94" s="62"/>
      <c r="AN94" s="62">
        <v>2575000</v>
      </c>
      <c r="AO94" s="62"/>
      <c r="AP94" s="62">
        <v>2575000</v>
      </c>
      <c r="AQ94" s="62"/>
      <c r="AR94" s="62">
        <v>2575000</v>
      </c>
      <c r="AS94" s="62"/>
      <c r="AT94" s="62">
        <v>2575000</v>
      </c>
      <c r="AU94" s="62"/>
      <c r="AV94" s="62">
        <v>2575000</v>
      </c>
      <c r="AW94" s="62"/>
      <c r="AX94" s="62">
        <v>7250000</v>
      </c>
      <c r="AY94" s="62"/>
      <c r="AZ94" s="5">
        <f t="shared" si="53"/>
        <v>33000000</v>
      </c>
      <c r="BA94" s="15">
        <f t="shared" si="54"/>
        <v>0</v>
      </c>
      <c r="BB94" s="7">
        <f t="shared" si="57"/>
        <v>33000000</v>
      </c>
      <c r="BD94" s="27"/>
      <c r="BF94" s="86"/>
    </row>
    <row r="95" spans="1:58" ht="22.5" hidden="1">
      <c r="A95" s="1" t="s">
        <v>330</v>
      </c>
      <c r="B95" s="39" t="s">
        <v>113</v>
      </c>
      <c r="C95" s="1"/>
      <c r="D95" s="1"/>
      <c r="E95" s="39" t="s">
        <v>114</v>
      </c>
      <c r="F95" s="71" t="s">
        <v>271</v>
      </c>
      <c r="G95" s="40">
        <v>3000000</v>
      </c>
      <c r="H95" s="82"/>
      <c r="I95" s="5"/>
      <c r="J95" s="5"/>
      <c r="K95" s="5"/>
      <c r="L95" s="5"/>
      <c r="M95" s="5"/>
      <c r="N95" s="5"/>
      <c r="O95" s="5"/>
      <c r="P95" s="5"/>
      <c r="Q95" s="5"/>
      <c r="R95" s="5">
        <f>+K95+L95+M95+N95+O95+P95+Q95</f>
        <v>0</v>
      </c>
      <c r="S95" s="5"/>
      <c r="T95" s="5"/>
      <c r="U95" s="5"/>
      <c r="V95" s="5"/>
      <c r="W95" s="5"/>
      <c r="X95" s="5"/>
      <c r="Y95" s="5"/>
      <c r="Z95" s="5">
        <f>+S95+T95+U95+V95+W95+X95+Y95</f>
        <v>0</v>
      </c>
      <c r="AA95" s="5">
        <f t="shared" si="56"/>
        <v>3000000</v>
      </c>
      <c r="AB95" s="5"/>
      <c r="AC95" s="5"/>
      <c r="AD95" s="5"/>
      <c r="AE95" s="5"/>
      <c r="AF95" s="5">
        <v>3000000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>
        <f t="shared" si="53"/>
        <v>3000000</v>
      </c>
      <c r="BA95" s="15">
        <f t="shared" si="54"/>
        <v>0</v>
      </c>
      <c r="BB95" s="7">
        <f t="shared" si="57"/>
        <v>3000000</v>
      </c>
      <c r="BD95" s="27">
        <f>+AA95-AZ95</f>
        <v>0</v>
      </c>
      <c r="BF95" s="86"/>
    </row>
    <row r="96" spans="1:58" ht="11.25" hidden="1">
      <c r="A96" s="1" t="s">
        <v>331</v>
      </c>
      <c r="B96" s="39" t="s">
        <v>297</v>
      </c>
      <c r="C96" s="1"/>
      <c r="D96" s="1"/>
      <c r="E96" s="39" t="s">
        <v>298</v>
      </c>
      <c r="F96" s="71" t="s">
        <v>271</v>
      </c>
      <c r="G96" s="40">
        <v>10000000</v>
      </c>
      <c r="H96" s="82"/>
      <c r="I96" s="5"/>
      <c r="J96" s="5"/>
      <c r="K96" s="5"/>
      <c r="L96" s="5"/>
      <c r="M96" s="5"/>
      <c r="N96" s="5"/>
      <c r="O96" s="5"/>
      <c r="P96" s="5"/>
      <c r="Q96" s="5"/>
      <c r="R96" s="5">
        <f>+K96+L96+M96+N96+O96+P96+Q96</f>
        <v>0</v>
      </c>
      <c r="S96" s="5"/>
      <c r="T96" s="5"/>
      <c r="U96" s="5"/>
      <c r="V96" s="5"/>
      <c r="W96" s="5"/>
      <c r="X96" s="5"/>
      <c r="Y96" s="5"/>
      <c r="Z96" s="5">
        <f>+S96+T96+U96+V96+W96+X96+Y96</f>
        <v>0</v>
      </c>
      <c r="AA96" s="5">
        <f t="shared" si="56"/>
        <v>10000000</v>
      </c>
      <c r="AB96" s="5"/>
      <c r="AC96" s="5"/>
      <c r="AD96" s="5"/>
      <c r="AE96" s="5"/>
      <c r="AF96" s="5">
        <v>2500000</v>
      </c>
      <c r="AG96" s="5"/>
      <c r="AH96" s="5"/>
      <c r="AI96" s="5"/>
      <c r="AJ96" s="5"/>
      <c r="AK96" s="5"/>
      <c r="AL96" s="5">
        <v>2500000</v>
      </c>
      <c r="AM96" s="5"/>
      <c r="AN96" s="5"/>
      <c r="AO96" s="5"/>
      <c r="AP96" s="5"/>
      <c r="AQ96" s="5"/>
      <c r="AR96" s="5">
        <v>2500000</v>
      </c>
      <c r="AS96" s="5"/>
      <c r="AT96" s="5"/>
      <c r="AU96" s="5"/>
      <c r="AV96" s="5"/>
      <c r="AW96" s="5"/>
      <c r="AX96" s="5">
        <v>2500000</v>
      </c>
      <c r="AY96" s="5"/>
      <c r="AZ96" s="5">
        <f t="shared" si="53"/>
        <v>10000000</v>
      </c>
      <c r="BA96" s="15">
        <f t="shared" si="54"/>
        <v>0</v>
      </c>
      <c r="BB96" s="7">
        <f t="shared" si="57"/>
        <v>10000000</v>
      </c>
      <c r="BD96" s="27">
        <f>+AA96-AZ96</f>
        <v>0</v>
      </c>
      <c r="BF96" s="86"/>
    </row>
    <row r="97" spans="1:58" ht="11.25">
      <c r="A97" s="37" t="s">
        <v>188</v>
      </c>
      <c r="B97" s="37" t="s">
        <v>117</v>
      </c>
      <c r="C97" s="37"/>
      <c r="D97" s="37"/>
      <c r="E97" s="37" t="s">
        <v>20</v>
      </c>
      <c r="F97" s="70"/>
      <c r="G97" s="6">
        <f aca="true" t="shared" si="58" ref="G97:BB97">+G98+G101</f>
        <v>77050000</v>
      </c>
      <c r="H97" s="6">
        <f t="shared" si="58"/>
        <v>0</v>
      </c>
      <c r="I97" s="6">
        <f t="shared" si="58"/>
        <v>0</v>
      </c>
      <c r="J97" s="6">
        <f t="shared" si="58"/>
        <v>0</v>
      </c>
      <c r="K97" s="6">
        <f t="shared" si="58"/>
        <v>0</v>
      </c>
      <c r="L97" s="6">
        <f t="shared" si="58"/>
        <v>0</v>
      </c>
      <c r="M97" s="6">
        <f t="shared" si="58"/>
        <v>0</v>
      </c>
      <c r="N97" s="6">
        <f t="shared" si="58"/>
        <v>0</v>
      </c>
      <c r="O97" s="6">
        <f t="shared" si="58"/>
        <v>0</v>
      </c>
      <c r="P97" s="6">
        <f t="shared" si="58"/>
        <v>0</v>
      </c>
      <c r="Q97" s="6">
        <f t="shared" si="58"/>
        <v>0</v>
      </c>
      <c r="R97" s="6">
        <f t="shared" si="58"/>
        <v>0</v>
      </c>
      <c r="S97" s="6">
        <f t="shared" si="58"/>
        <v>0</v>
      </c>
      <c r="T97" s="6">
        <f t="shared" si="58"/>
        <v>0</v>
      </c>
      <c r="U97" s="6">
        <f t="shared" si="58"/>
        <v>0</v>
      </c>
      <c r="V97" s="6">
        <f t="shared" si="58"/>
        <v>0</v>
      </c>
      <c r="W97" s="6">
        <f t="shared" si="58"/>
        <v>0</v>
      </c>
      <c r="X97" s="6">
        <f t="shared" si="58"/>
        <v>0</v>
      </c>
      <c r="Y97" s="6">
        <f t="shared" si="58"/>
        <v>0</v>
      </c>
      <c r="Z97" s="6">
        <f t="shared" si="58"/>
        <v>0</v>
      </c>
      <c r="AA97" s="6">
        <f t="shared" si="58"/>
        <v>77050000</v>
      </c>
      <c r="AB97" s="6">
        <f t="shared" si="58"/>
        <v>0</v>
      </c>
      <c r="AC97" s="6">
        <f t="shared" si="58"/>
        <v>0</v>
      </c>
      <c r="AD97" s="6">
        <f t="shared" si="58"/>
        <v>0</v>
      </c>
      <c r="AE97" s="6"/>
      <c r="AF97" s="6">
        <f t="shared" si="58"/>
        <v>0</v>
      </c>
      <c r="AG97" s="6"/>
      <c r="AH97" s="6">
        <f t="shared" si="58"/>
        <v>3350000</v>
      </c>
      <c r="AI97" s="6"/>
      <c r="AJ97" s="6">
        <f t="shared" si="58"/>
        <v>0</v>
      </c>
      <c r="AK97" s="6"/>
      <c r="AL97" s="6">
        <f t="shared" si="58"/>
        <v>30000000</v>
      </c>
      <c r="AM97" s="6"/>
      <c r="AN97" s="6">
        <f t="shared" si="58"/>
        <v>0</v>
      </c>
      <c r="AO97" s="6"/>
      <c r="AP97" s="6">
        <f t="shared" si="58"/>
        <v>13350000</v>
      </c>
      <c r="AQ97" s="6"/>
      <c r="AR97" s="6">
        <f t="shared" si="58"/>
        <v>0</v>
      </c>
      <c r="AS97" s="6"/>
      <c r="AT97" s="6">
        <f t="shared" si="58"/>
        <v>0</v>
      </c>
      <c r="AU97" s="6"/>
      <c r="AV97" s="6">
        <f t="shared" si="58"/>
        <v>27000000</v>
      </c>
      <c r="AW97" s="6"/>
      <c r="AX97" s="6">
        <f t="shared" si="58"/>
        <v>3350000</v>
      </c>
      <c r="AY97" s="6"/>
      <c r="AZ97" s="6">
        <f t="shared" si="58"/>
        <v>77050000</v>
      </c>
      <c r="BA97" s="6">
        <f t="shared" si="58"/>
        <v>0</v>
      </c>
      <c r="BB97" s="6">
        <f t="shared" si="58"/>
        <v>77050000</v>
      </c>
      <c r="BC97" s="12"/>
      <c r="BD97" s="12">
        <f>+BD98+BD101</f>
        <v>0</v>
      </c>
      <c r="BF97" s="86"/>
    </row>
    <row r="98" spans="1:58" ht="22.5">
      <c r="A98" s="37" t="s">
        <v>189</v>
      </c>
      <c r="B98" s="37" t="s">
        <v>124</v>
      </c>
      <c r="C98" s="37"/>
      <c r="D98" s="37"/>
      <c r="E98" s="37" t="s">
        <v>125</v>
      </c>
      <c r="F98" s="70"/>
      <c r="G98" s="6">
        <f>+G99</f>
        <v>20050000</v>
      </c>
      <c r="H98" s="6">
        <f aca="true" t="shared" si="59" ref="H98:BD98">+H99</f>
        <v>0</v>
      </c>
      <c r="I98" s="6">
        <f t="shared" si="59"/>
        <v>0</v>
      </c>
      <c r="J98" s="6">
        <f t="shared" si="59"/>
        <v>0</v>
      </c>
      <c r="K98" s="6">
        <f t="shared" si="59"/>
        <v>0</v>
      </c>
      <c r="L98" s="6">
        <f t="shared" si="59"/>
        <v>0</v>
      </c>
      <c r="M98" s="6">
        <f t="shared" si="59"/>
        <v>0</v>
      </c>
      <c r="N98" s="6">
        <f t="shared" si="59"/>
        <v>0</v>
      </c>
      <c r="O98" s="6">
        <f t="shared" si="59"/>
        <v>0</v>
      </c>
      <c r="P98" s="6">
        <f t="shared" si="59"/>
        <v>0</v>
      </c>
      <c r="Q98" s="6">
        <f t="shared" si="59"/>
        <v>0</v>
      </c>
      <c r="R98" s="6">
        <f t="shared" si="59"/>
        <v>0</v>
      </c>
      <c r="S98" s="6">
        <f t="shared" si="59"/>
        <v>0</v>
      </c>
      <c r="T98" s="6">
        <f t="shared" si="59"/>
        <v>0</v>
      </c>
      <c r="U98" s="6">
        <f t="shared" si="59"/>
        <v>0</v>
      </c>
      <c r="V98" s="6">
        <f t="shared" si="59"/>
        <v>0</v>
      </c>
      <c r="W98" s="6">
        <f t="shared" si="59"/>
        <v>0</v>
      </c>
      <c r="X98" s="6">
        <f t="shared" si="59"/>
        <v>0</v>
      </c>
      <c r="Y98" s="6">
        <f t="shared" si="59"/>
        <v>0</v>
      </c>
      <c r="Z98" s="6">
        <f t="shared" si="59"/>
        <v>0</v>
      </c>
      <c r="AA98" s="6">
        <f t="shared" si="59"/>
        <v>20050000</v>
      </c>
      <c r="AB98" s="6">
        <f t="shared" si="59"/>
        <v>0</v>
      </c>
      <c r="AC98" s="6">
        <f t="shared" si="59"/>
        <v>0</v>
      </c>
      <c r="AD98" s="6">
        <f t="shared" si="59"/>
        <v>0</v>
      </c>
      <c r="AE98" s="6"/>
      <c r="AF98" s="6">
        <f t="shared" si="59"/>
        <v>0</v>
      </c>
      <c r="AG98" s="6"/>
      <c r="AH98" s="6">
        <f t="shared" si="59"/>
        <v>3350000</v>
      </c>
      <c r="AI98" s="6"/>
      <c r="AJ98" s="6">
        <f t="shared" si="59"/>
        <v>0</v>
      </c>
      <c r="AK98" s="6"/>
      <c r="AL98" s="6">
        <f t="shared" si="59"/>
        <v>0</v>
      </c>
      <c r="AM98" s="6"/>
      <c r="AN98" s="6">
        <f t="shared" si="59"/>
        <v>0</v>
      </c>
      <c r="AO98" s="6"/>
      <c r="AP98" s="6">
        <f t="shared" si="59"/>
        <v>13350000</v>
      </c>
      <c r="AQ98" s="6"/>
      <c r="AR98" s="6">
        <f t="shared" si="59"/>
        <v>0</v>
      </c>
      <c r="AS98" s="6"/>
      <c r="AT98" s="6">
        <f t="shared" si="59"/>
        <v>0</v>
      </c>
      <c r="AU98" s="6"/>
      <c r="AV98" s="6">
        <f t="shared" si="59"/>
        <v>0</v>
      </c>
      <c r="AW98" s="6"/>
      <c r="AX98" s="6">
        <f t="shared" si="59"/>
        <v>3350000</v>
      </c>
      <c r="AY98" s="6"/>
      <c r="AZ98" s="6">
        <f t="shared" si="59"/>
        <v>20050000</v>
      </c>
      <c r="BA98" s="6">
        <f t="shared" si="59"/>
        <v>0</v>
      </c>
      <c r="BB98" s="6">
        <f t="shared" si="59"/>
        <v>20050000</v>
      </c>
      <c r="BC98" s="12"/>
      <c r="BD98" s="12">
        <f t="shared" si="59"/>
        <v>0</v>
      </c>
      <c r="BF98" s="86"/>
    </row>
    <row r="99" spans="1:58" ht="22.5">
      <c r="A99" s="37" t="s">
        <v>245</v>
      </c>
      <c r="B99" s="37" t="s">
        <v>126</v>
      </c>
      <c r="C99" s="37"/>
      <c r="D99" s="37"/>
      <c r="E99" s="37" t="s">
        <v>127</v>
      </c>
      <c r="F99" s="70"/>
      <c r="G99" s="6">
        <f aca="true" t="shared" si="60" ref="G99:BB99">SUM(G100:G100)</f>
        <v>20050000</v>
      </c>
      <c r="H99" s="6">
        <f t="shared" si="60"/>
        <v>0</v>
      </c>
      <c r="I99" s="6">
        <f t="shared" si="60"/>
        <v>0</v>
      </c>
      <c r="J99" s="6">
        <f t="shared" si="60"/>
        <v>0</v>
      </c>
      <c r="K99" s="6">
        <f t="shared" si="60"/>
        <v>0</v>
      </c>
      <c r="L99" s="6">
        <f t="shared" si="60"/>
        <v>0</v>
      </c>
      <c r="M99" s="6">
        <f t="shared" si="60"/>
        <v>0</v>
      </c>
      <c r="N99" s="6">
        <f t="shared" si="60"/>
        <v>0</v>
      </c>
      <c r="O99" s="6">
        <f t="shared" si="60"/>
        <v>0</v>
      </c>
      <c r="P99" s="6">
        <f t="shared" si="60"/>
        <v>0</v>
      </c>
      <c r="Q99" s="6">
        <f t="shared" si="60"/>
        <v>0</v>
      </c>
      <c r="R99" s="6">
        <f t="shared" si="60"/>
        <v>0</v>
      </c>
      <c r="S99" s="6">
        <f t="shared" si="60"/>
        <v>0</v>
      </c>
      <c r="T99" s="6">
        <f t="shared" si="60"/>
        <v>0</v>
      </c>
      <c r="U99" s="6">
        <f t="shared" si="60"/>
        <v>0</v>
      </c>
      <c r="V99" s="6">
        <f t="shared" si="60"/>
        <v>0</v>
      </c>
      <c r="W99" s="6">
        <f t="shared" si="60"/>
        <v>0</v>
      </c>
      <c r="X99" s="6">
        <f t="shared" si="60"/>
        <v>0</v>
      </c>
      <c r="Y99" s="6">
        <f t="shared" si="60"/>
        <v>0</v>
      </c>
      <c r="Z99" s="6">
        <f t="shared" si="60"/>
        <v>0</v>
      </c>
      <c r="AA99" s="6">
        <f t="shared" si="60"/>
        <v>20050000</v>
      </c>
      <c r="AB99" s="6">
        <f t="shared" si="60"/>
        <v>0</v>
      </c>
      <c r="AC99" s="6">
        <f t="shared" si="60"/>
        <v>0</v>
      </c>
      <c r="AD99" s="6">
        <f t="shared" si="60"/>
        <v>0</v>
      </c>
      <c r="AE99" s="6"/>
      <c r="AF99" s="6">
        <f t="shared" si="60"/>
        <v>0</v>
      </c>
      <c r="AG99" s="6"/>
      <c r="AH99" s="6">
        <f t="shared" si="60"/>
        <v>3350000</v>
      </c>
      <c r="AI99" s="6"/>
      <c r="AJ99" s="6">
        <f t="shared" si="60"/>
        <v>0</v>
      </c>
      <c r="AK99" s="6"/>
      <c r="AL99" s="6">
        <f t="shared" si="60"/>
        <v>0</v>
      </c>
      <c r="AM99" s="6"/>
      <c r="AN99" s="6">
        <f t="shared" si="60"/>
        <v>0</v>
      </c>
      <c r="AO99" s="6"/>
      <c r="AP99" s="6">
        <f t="shared" si="60"/>
        <v>13350000</v>
      </c>
      <c r="AQ99" s="6"/>
      <c r="AR99" s="6">
        <f t="shared" si="60"/>
        <v>0</v>
      </c>
      <c r="AS99" s="6"/>
      <c r="AT99" s="6">
        <f t="shared" si="60"/>
        <v>0</v>
      </c>
      <c r="AU99" s="6"/>
      <c r="AV99" s="6">
        <f t="shared" si="60"/>
        <v>0</v>
      </c>
      <c r="AW99" s="6"/>
      <c r="AX99" s="6">
        <f t="shared" si="60"/>
        <v>3350000</v>
      </c>
      <c r="AY99" s="6"/>
      <c r="AZ99" s="6">
        <f t="shared" si="60"/>
        <v>20050000</v>
      </c>
      <c r="BA99" s="6">
        <f t="shared" si="60"/>
        <v>0</v>
      </c>
      <c r="BB99" s="6">
        <f t="shared" si="60"/>
        <v>20050000</v>
      </c>
      <c r="BC99" s="12"/>
      <c r="BD99" s="12">
        <f>SUM(BD100:BD100)</f>
        <v>0</v>
      </c>
      <c r="BF99" s="86"/>
    </row>
    <row r="100" spans="1:58" ht="22.5">
      <c r="A100" s="1" t="s">
        <v>332</v>
      </c>
      <c r="B100" s="1" t="s">
        <v>128</v>
      </c>
      <c r="C100" s="1"/>
      <c r="D100" s="1"/>
      <c r="E100" s="1" t="s">
        <v>129</v>
      </c>
      <c r="F100" s="71" t="s">
        <v>271</v>
      </c>
      <c r="G100" s="58">
        <v>20050000</v>
      </c>
      <c r="H100" s="82"/>
      <c r="I100" s="5"/>
      <c r="J100" s="5"/>
      <c r="K100" s="5"/>
      <c r="L100" s="5"/>
      <c r="M100" s="5"/>
      <c r="N100" s="5"/>
      <c r="O100" s="5"/>
      <c r="P100" s="5"/>
      <c r="Q100" s="5"/>
      <c r="R100" s="5">
        <f>+K100+L100+M100+N100+O100+P100+Q100</f>
        <v>0</v>
      </c>
      <c r="S100" s="5"/>
      <c r="T100" s="5"/>
      <c r="U100" s="5"/>
      <c r="V100" s="5"/>
      <c r="W100" s="5"/>
      <c r="X100" s="5"/>
      <c r="Y100" s="5"/>
      <c r="Z100" s="5">
        <f>+S100+T100+U100+V100+W100+X100+Y100</f>
        <v>0</v>
      </c>
      <c r="AA100" s="5">
        <f>+G100+H100-I100-J100-R100+Z100</f>
        <v>20050000</v>
      </c>
      <c r="AB100" s="62"/>
      <c r="AC100" s="62"/>
      <c r="AD100" s="62"/>
      <c r="AE100" s="62"/>
      <c r="AF100" s="62"/>
      <c r="AG100" s="62"/>
      <c r="AH100" s="62">
        <v>3350000</v>
      </c>
      <c r="AI100" s="62"/>
      <c r="AJ100" s="62"/>
      <c r="AK100" s="62"/>
      <c r="AL100" s="62"/>
      <c r="AM100" s="62"/>
      <c r="AN100" s="62"/>
      <c r="AO100" s="62"/>
      <c r="AP100" s="62">
        <v>13350000</v>
      </c>
      <c r="AQ100" s="62"/>
      <c r="AR100" s="62"/>
      <c r="AS100" s="62"/>
      <c r="AT100" s="62"/>
      <c r="AU100" s="62"/>
      <c r="AV100" s="62"/>
      <c r="AW100" s="62"/>
      <c r="AX100" s="62">
        <v>3350000</v>
      </c>
      <c r="AY100" s="62"/>
      <c r="AZ100" s="5">
        <f>+AB100+AD100+AF100+AH100+AJ100+AL100+AN100+AP100+AR100+AT100+AV100+AX100</f>
        <v>20050000</v>
      </c>
      <c r="BA100" s="15">
        <f>AY100+AW100+AU100+AS100+AQ100+AO100+AM100+AK100+AI100+AG100+AE100+AC100</f>
        <v>0</v>
      </c>
      <c r="BB100" s="67">
        <f>+AA100-BA100</f>
        <v>20050000</v>
      </c>
      <c r="BD100" s="27">
        <f>+AA100-AZ100</f>
        <v>0</v>
      </c>
      <c r="BF100" s="86"/>
    </row>
    <row r="101" spans="1:58" ht="11.25">
      <c r="A101" s="37" t="s">
        <v>246</v>
      </c>
      <c r="B101" s="37" t="s">
        <v>118</v>
      </c>
      <c r="C101" s="37"/>
      <c r="D101" s="37"/>
      <c r="E101" s="37" t="s">
        <v>119</v>
      </c>
      <c r="F101" s="70"/>
      <c r="G101" s="59">
        <f>+G102</f>
        <v>57000000</v>
      </c>
      <c r="H101" s="6">
        <f aca="true" t="shared" si="61" ref="H101:BB102">+H102</f>
        <v>0</v>
      </c>
      <c r="I101" s="6">
        <f t="shared" si="61"/>
        <v>0</v>
      </c>
      <c r="J101" s="6">
        <f t="shared" si="61"/>
        <v>0</v>
      </c>
      <c r="K101" s="6">
        <f t="shared" si="61"/>
        <v>0</v>
      </c>
      <c r="L101" s="6">
        <f t="shared" si="61"/>
        <v>0</v>
      </c>
      <c r="M101" s="6">
        <f t="shared" si="61"/>
        <v>0</v>
      </c>
      <c r="N101" s="6">
        <f t="shared" si="61"/>
        <v>0</v>
      </c>
      <c r="O101" s="6">
        <f t="shared" si="61"/>
        <v>0</v>
      </c>
      <c r="P101" s="6">
        <f t="shared" si="61"/>
        <v>0</v>
      </c>
      <c r="Q101" s="6">
        <f t="shared" si="61"/>
        <v>0</v>
      </c>
      <c r="R101" s="6">
        <f t="shared" si="61"/>
        <v>0</v>
      </c>
      <c r="S101" s="6">
        <f t="shared" si="61"/>
        <v>0</v>
      </c>
      <c r="T101" s="6">
        <f t="shared" si="61"/>
        <v>0</v>
      </c>
      <c r="U101" s="6">
        <f t="shared" si="61"/>
        <v>0</v>
      </c>
      <c r="V101" s="6">
        <f t="shared" si="61"/>
        <v>0</v>
      </c>
      <c r="W101" s="6">
        <f t="shared" si="61"/>
        <v>0</v>
      </c>
      <c r="X101" s="6">
        <f t="shared" si="61"/>
        <v>0</v>
      </c>
      <c r="Y101" s="6">
        <f t="shared" si="61"/>
        <v>0</v>
      </c>
      <c r="Z101" s="6">
        <f t="shared" si="61"/>
        <v>0</v>
      </c>
      <c r="AA101" s="6">
        <f t="shared" si="61"/>
        <v>57000000</v>
      </c>
      <c r="AB101" s="6">
        <f t="shared" si="61"/>
        <v>0</v>
      </c>
      <c r="AC101" s="6">
        <f t="shared" si="61"/>
        <v>0</v>
      </c>
      <c r="AD101" s="6">
        <f t="shared" si="61"/>
        <v>0</v>
      </c>
      <c r="AE101" s="6"/>
      <c r="AF101" s="6">
        <f t="shared" si="61"/>
        <v>0</v>
      </c>
      <c r="AG101" s="6"/>
      <c r="AH101" s="6">
        <f t="shared" si="61"/>
        <v>0</v>
      </c>
      <c r="AI101" s="6"/>
      <c r="AJ101" s="6">
        <f t="shared" si="61"/>
        <v>0</v>
      </c>
      <c r="AK101" s="6"/>
      <c r="AL101" s="6">
        <f t="shared" si="61"/>
        <v>30000000</v>
      </c>
      <c r="AM101" s="6"/>
      <c r="AN101" s="6">
        <f t="shared" si="61"/>
        <v>0</v>
      </c>
      <c r="AO101" s="6"/>
      <c r="AP101" s="6">
        <f t="shared" si="61"/>
        <v>0</v>
      </c>
      <c r="AQ101" s="6"/>
      <c r="AR101" s="6">
        <f t="shared" si="61"/>
        <v>0</v>
      </c>
      <c r="AS101" s="6"/>
      <c r="AT101" s="6">
        <f t="shared" si="61"/>
        <v>0</v>
      </c>
      <c r="AU101" s="6"/>
      <c r="AV101" s="6">
        <f t="shared" si="61"/>
        <v>27000000</v>
      </c>
      <c r="AW101" s="6"/>
      <c r="AX101" s="6">
        <f t="shared" si="61"/>
        <v>0</v>
      </c>
      <c r="AY101" s="6"/>
      <c r="AZ101" s="6">
        <f t="shared" si="61"/>
        <v>57000000</v>
      </c>
      <c r="BA101" s="6">
        <f t="shared" si="61"/>
        <v>0</v>
      </c>
      <c r="BB101" s="6">
        <f t="shared" si="61"/>
        <v>57000000</v>
      </c>
      <c r="BC101" s="12"/>
      <c r="BD101" s="12">
        <f>+BD102</f>
        <v>0</v>
      </c>
      <c r="BF101" s="86"/>
    </row>
    <row r="102" spans="1:58" ht="11.25">
      <c r="A102" s="37" t="s">
        <v>247</v>
      </c>
      <c r="B102" s="37" t="s">
        <v>120</v>
      </c>
      <c r="C102" s="37"/>
      <c r="D102" s="37"/>
      <c r="E102" s="37" t="s">
        <v>121</v>
      </c>
      <c r="F102" s="71"/>
      <c r="G102" s="59">
        <f>+G103</f>
        <v>57000000</v>
      </c>
      <c r="H102" s="6">
        <f t="shared" si="61"/>
        <v>0</v>
      </c>
      <c r="I102" s="6">
        <f t="shared" si="61"/>
        <v>0</v>
      </c>
      <c r="J102" s="6">
        <f t="shared" si="61"/>
        <v>0</v>
      </c>
      <c r="K102" s="6">
        <f t="shared" si="61"/>
        <v>0</v>
      </c>
      <c r="L102" s="6">
        <f t="shared" si="61"/>
        <v>0</v>
      </c>
      <c r="M102" s="6">
        <f t="shared" si="61"/>
        <v>0</v>
      </c>
      <c r="N102" s="6">
        <f t="shared" si="61"/>
        <v>0</v>
      </c>
      <c r="O102" s="6">
        <f t="shared" si="61"/>
        <v>0</v>
      </c>
      <c r="P102" s="6">
        <f t="shared" si="61"/>
        <v>0</v>
      </c>
      <c r="Q102" s="6">
        <f t="shared" si="61"/>
        <v>0</v>
      </c>
      <c r="R102" s="6">
        <f t="shared" si="61"/>
        <v>0</v>
      </c>
      <c r="S102" s="6">
        <f t="shared" si="61"/>
        <v>0</v>
      </c>
      <c r="T102" s="6">
        <f t="shared" si="61"/>
        <v>0</v>
      </c>
      <c r="U102" s="6">
        <f t="shared" si="61"/>
        <v>0</v>
      </c>
      <c r="V102" s="6">
        <f t="shared" si="61"/>
        <v>0</v>
      </c>
      <c r="W102" s="6">
        <f t="shared" si="61"/>
        <v>0</v>
      </c>
      <c r="X102" s="6">
        <f t="shared" si="61"/>
        <v>0</v>
      </c>
      <c r="Y102" s="6">
        <f t="shared" si="61"/>
        <v>0</v>
      </c>
      <c r="Z102" s="6">
        <f t="shared" si="61"/>
        <v>0</v>
      </c>
      <c r="AA102" s="6">
        <f t="shared" si="61"/>
        <v>57000000</v>
      </c>
      <c r="AB102" s="6">
        <f t="shared" si="61"/>
        <v>0</v>
      </c>
      <c r="AC102" s="6">
        <f t="shared" si="61"/>
        <v>0</v>
      </c>
      <c r="AD102" s="6">
        <f t="shared" si="61"/>
        <v>0</v>
      </c>
      <c r="AE102" s="6"/>
      <c r="AF102" s="6">
        <f t="shared" si="61"/>
        <v>0</v>
      </c>
      <c r="AG102" s="6"/>
      <c r="AH102" s="6">
        <f t="shared" si="61"/>
        <v>0</v>
      </c>
      <c r="AI102" s="6"/>
      <c r="AJ102" s="6">
        <f t="shared" si="61"/>
        <v>0</v>
      </c>
      <c r="AK102" s="6"/>
      <c r="AL102" s="6">
        <f t="shared" si="61"/>
        <v>30000000</v>
      </c>
      <c r="AM102" s="6"/>
      <c r="AN102" s="6">
        <f t="shared" si="61"/>
        <v>0</v>
      </c>
      <c r="AO102" s="6"/>
      <c r="AP102" s="6">
        <f t="shared" si="61"/>
        <v>0</v>
      </c>
      <c r="AQ102" s="6"/>
      <c r="AR102" s="6">
        <f t="shared" si="61"/>
        <v>0</v>
      </c>
      <c r="AS102" s="6"/>
      <c r="AT102" s="6">
        <f t="shared" si="61"/>
        <v>0</v>
      </c>
      <c r="AU102" s="6"/>
      <c r="AV102" s="6">
        <f t="shared" si="61"/>
        <v>27000000</v>
      </c>
      <c r="AW102" s="6"/>
      <c r="AX102" s="6">
        <f t="shared" si="61"/>
        <v>0</v>
      </c>
      <c r="AY102" s="6"/>
      <c r="AZ102" s="6">
        <f t="shared" si="61"/>
        <v>57000000</v>
      </c>
      <c r="BA102" s="6">
        <f t="shared" si="61"/>
        <v>0</v>
      </c>
      <c r="BB102" s="6">
        <f t="shared" si="61"/>
        <v>57000000</v>
      </c>
      <c r="BC102" s="12"/>
      <c r="BD102" s="12">
        <f>+BD103</f>
        <v>0</v>
      </c>
      <c r="BF102" s="86"/>
    </row>
    <row r="103" spans="1:58" ht="11.25">
      <c r="A103" s="1" t="s">
        <v>248</v>
      </c>
      <c r="B103" s="1" t="s">
        <v>122</v>
      </c>
      <c r="C103" s="1"/>
      <c r="D103" s="1"/>
      <c r="E103" s="1" t="s">
        <v>123</v>
      </c>
      <c r="F103" s="71" t="s">
        <v>271</v>
      </c>
      <c r="G103" s="58">
        <v>57000000</v>
      </c>
      <c r="H103" s="82"/>
      <c r="I103" s="5"/>
      <c r="J103" s="5"/>
      <c r="K103" s="5"/>
      <c r="L103" s="5"/>
      <c r="M103" s="5"/>
      <c r="N103" s="5"/>
      <c r="O103" s="5"/>
      <c r="P103" s="5"/>
      <c r="Q103" s="5"/>
      <c r="R103" s="5">
        <f>+K103+L103+M103+N103+O103+P103+Q103</f>
        <v>0</v>
      </c>
      <c r="S103" s="5"/>
      <c r="T103" s="5"/>
      <c r="U103" s="5"/>
      <c r="V103" s="5"/>
      <c r="W103" s="5"/>
      <c r="X103" s="5"/>
      <c r="Y103" s="5"/>
      <c r="Z103" s="5">
        <f>+S103+T103+U103+V103+W103+X103+Y103</f>
        <v>0</v>
      </c>
      <c r="AA103" s="5">
        <f>+G103+H103-I103-J103-R103+Z103</f>
        <v>57000000</v>
      </c>
      <c r="AB103" s="5">
        <v>0</v>
      </c>
      <c r="AC103" s="5"/>
      <c r="AD103" s="5">
        <v>0</v>
      </c>
      <c r="AE103" s="5"/>
      <c r="AF103" s="5"/>
      <c r="AG103" s="5"/>
      <c r="AH103" s="5">
        <v>0</v>
      </c>
      <c r="AI103" s="5"/>
      <c r="AJ103" s="5">
        <v>0</v>
      </c>
      <c r="AK103" s="5"/>
      <c r="AL103" s="5">
        <v>30000000</v>
      </c>
      <c r="AM103" s="5"/>
      <c r="AN103" s="5">
        <v>0</v>
      </c>
      <c r="AO103" s="5"/>
      <c r="AP103" s="5">
        <v>0</v>
      </c>
      <c r="AQ103" s="5"/>
      <c r="AR103" s="5">
        <v>0</v>
      </c>
      <c r="AS103" s="5"/>
      <c r="AT103" s="5">
        <v>0</v>
      </c>
      <c r="AU103" s="5"/>
      <c r="AV103" s="5">
        <v>27000000</v>
      </c>
      <c r="AW103" s="5"/>
      <c r="AX103" s="5">
        <v>0</v>
      </c>
      <c r="AY103" s="5"/>
      <c r="AZ103" s="5">
        <f>+AB103+AD103+AF103+AH103+AJ103+AL103+AN103+AP103+AR103+AT103+AV103+AX103</f>
        <v>57000000</v>
      </c>
      <c r="BA103" s="15">
        <f>AY103+AW103+AU103+AS103+AQ103+AO103+AM103+AK103+AI103+AG103+AE103+AC103</f>
        <v>0</v>
      </c>
      <c r="BB103" s="5">
        <f>+AA103-BA103</f>
        <v>57000000</v>
      </c>
      <c r="BD103" s="27">
        <f>+AA103-AZ103</f>
        <v>0</v>
      </c>
      <c r="BF103" s="86"/>
    </row>
    <row r="104" spans="1:58" ht="22.5">
      <c r="A104" s="37" t="s">
        <v>244</v>
      </c>
      <c r="B104" s="37" t="s">
        <v>130</v>
      </c>
      <c r="C104" s="37"/>
      <c r="D104" s="37"/>
      <c r="E104" s="37" t="s">
        <v>131</v>
      </c>
      <c r="F104" s="70"/>
      <c r="G104" s="59">
        <f>+G105</f>
        <v>30430224</v>
      </c>
      <c r="H104" s="6">
        <f aca="true" t="shared" si="62" ref="H104:BB105">+H105</f>
        <v>0</v>
      </c>
      <c r="I104" s="6">
        <f t="shared" si="62"/>
        <v>0</v>
      </c>
      <c r="J104" s="6">
        <f t="shared" si="62"/>
        <v>0</v>
      </c>
      <c r="K104" s="6">
        <f t="shared" si="62"/>
        <v>0</v>
      </c>
      <c r="L104" s="6">
        <f t="shared" si="62"/>
        <v>0</v>
      </c>
      <c r="M104" s="6">
        <f t="shared" si="62"/>
        <v>0</v>
      </c>
      <c r="N104" s="6">
        <f t="shared" si="62"/>
        <v>0</v>
      </c>
      <c r="O104" s="6">
        <f t="shared" si="62"/>
        <v>0</v>
      </c>
      <c r="P104" s="6">
        <f t="shared" si="62"/>
        <v>0</v>
      </c>
      <c r="Q104" s="6">
        <f t="shared" si="62"/>
        <v>0</v>
      </c>
      <c r="R104" s="6">
        <f t="shared" si="62"/>
        <v>0</v>
      </c>
      <c r="S104" s="6">
        <f t="shared" si="62"/>
        <v>0</v>
      </c>
      <c r="T104" s="6">
        <f t="shared" si="62"/>
        <v>0</v>
      </c>
      <c r="U104" s="6">
        <f t="shared" si="62"/>
        <v>0</v>
      </c>
      <c r="V104" s="6">
        <f t="shared" si="62"/>
        <v>0</v>
      </c>
      <c r="W104" s="6">
        <f t="shared" si="62"/>
        <v>0</v>
      </c>
      <c r="X104" s="6">
        <f t="shared" si="62"/>
        <v>0</v>
      </c>
      <c r="Y104" s="6">
        <f t="shared" si="62"/>
        <v>0</v>
      </c>
      <c r="Z104" s="6">
        <f t="shared" si="62"/>
        <v>0</v>
      </c>
      <c r="AA104" s="6">
        <f t="shared" si="62"/>
        <v>30430224</v>
      </c>
      <c r="AB104" s="6">
        <f t="shared" si="62"/>
        <v>2535852</v>
      </c>
      <c r="AC104" s="6">
        <f t="shared" si="62"/>
        <v>0</v>
      </c>
      <c r="AD104" s="6">
        <f t="shared" si="62"/>
        <v>2535852</v>
      </c>
      <c r="AE104" s="6"/>
      <c r="AF104" s="6">
        <f t="shared" si="62"/>
        <v>2535852</v>
      </c>
      <c r="AG104" s="6"/>
      <c r="AH104" s="6">
        <f t="shared" si="62"/>
        <v>2535852</v>
      </c>
      <c r="AI104" s="6"/>
      <c r="AJ104" s="6">
        <f t="shared" si="62"/>
        <v>2535852</v>
      </c>
      <c r="AK104" s="6"/>
      <c r="AL104" s="6">
        <f t="shared" si="62"/>
        <v>2535852</v>
      </c>
      <c r="AM104" s="6"/>
      <c r="AN104" s="6">
        <f t="shared" si="62"/>
        <v>2535852</v>
      </c>
      <c r="AO104" s="6"/>
      <c r="AP104" s="6">
        <f t="shared" si="62"/>
        <v>2535852</v>
      </c>
      <c r="AQ104" s="6"/>
      <c r="AR104" s="6">
        <f t="shared" si="62"/>
        <v>2535852</v>
      </c>
      <c r="AS104" s="6"/>
      <c r="AT104" s="6">
        <f t="shared" si="62"/>
        <v>2535852</v>
      </c>
      <c r="AU104" s="6"/>
      <c r="AV104" s="6">
        <f t="shared" si="62"/>
        <v>2535852</v>
      </c>
      <c r="AW104" s="6"/>
      <c r="AX104" s="6">
        <f t="shared" si="62"/>
        <v>2535852</v>
      </c>
      <c r="AY104" s="6"/>
      <c r="AZ104" s="6">
        <f t="shared" si="62"/>
        <v>30430224</v>
      </c>
      <c r="BA104" s="6">
        <f t="shared" si="62"/>
        <v>0</v>
      </c>
      <c r="BB104" s="6">
        <f t="shared" si="62"/>
        <v>30430224</v>
      </c>
      <c r="BC104" s="12"/>
      <c r="BD104" s="12">
        <f>+BD105</f>
        <v>0</v>
      </c>
      <c r="BF104" s="86"/>
    </row>
    <row r="105" spans="1:58" ht="11.25">
      <c r="A105" s="37" t="s">
        <v>249</v>
      </c>
      <c r="B105" s="37" t="s">
        <v>132</v>
      </c>
      <c r="C105" s="37"/>
      <c r="D105" s="37"/>
      <c r="E105" s="37" t="s">
        <v>133</v>
      </c>
      <c r="F105" s="72"/>
      <c r="G105" s="65">
        <f>+G106</f>
        <v>30430224</v>
      </c>
      <c r="H105" s="33">
        <f t="shared" si="62"/>
        <v>0</v>
      </c>
      <c r="I105" s="33">
        <f t="shared" si="62"/>
        <v>0</v>
      </c>
      <c r="J105" s="33">
        <f t="shared" si="62"/>
        <v>0</v>
      </c>
      <c r="K105" s="33">
        <f t="shared" si="62"/>
        <v>0</v>
      </c>
      <c r="L105" s="33">
        <f t="shared" si="62"/>
        <v>0</v>
      </c>
      <c r="M105" s="33">
        <f t="shared" si="62"/>
        <v>0</v>
      </c>
      <c r="N105" s="33">
        <f t="shared" si="62"/>
        <v>0</v>
      </c>
      <c r="O105" s="33">
        <f t="shared" si="62"/>
        <v>0</v>
      </c>
      <c r="P105" s="33">
        <f t="shared" si="62"/>
        <v>0</v>
      </c>
      <c r="Q105" s="33">
        <f t="shared" si="62"/>
        <v>0</v>
      </c>
      <c r="R105" s="33">
        <f t="shared" si="62"/>
        <v>0</v>
      </c>
      <c r="S105" s="33">
        <f t="shared" si="62"/>
        <v>0</v>
      </c>
      <c r="T105" s="33">
        <f t="shared" si="62"/>
        <v>0</v>
      </c>
      <c r="U105" s="33">
        <f t="shared" si="62"/>
        <v>0</v>
      </c>
      <c r="V105" s="33">
        <f t="shared" si="62"/>
        <v>0</v>
      </c>
      <c r="W105" s="33">
        <f t="shared" si="62"/>
        <v>0</v>
      </c>
      <c r="X105" s="33">
        <f t="shared" si="62"/>
        <v>0</v>
      </c>
      <c r="Y105" s="33">
        <f t="shared" si="62"/>
        <v>0</v>
      </c>
      <c r="Z105" s="33">
        <f t="shared" si="62"/>
        <v>0</v>
      </c>
      <c r="AA105" s="33">
        <f t="shared" si="62"/>
        <v>30430224</v>
      </c>
      <c r="AB105" s="33">
        <f t="shared" si="62"/>
        <v>2535852</v>
      </c>
      <c r="AC105" s="33">
        <f t="shared" si="62"/>
        <v>0</v>
      </c>
      <c r="AD105" s="33">
        <f t="shared" si="62"/>
        <v>2535852</v>
      </c>
      <c r="AE105" s="33"/>
      <c r="AF105" s="33">
        <f t="shared" si="62"/>
        <v>2535852</v>
      </c>
      <c r="AG105" s="33"/>
      <c r="AH105" s="33">
        <f t="shared" si="62"/>
        <v>2535852</v>
      </c>
      <c r="AI105" s="33"/>
      <c r="AJ105" s="33">
        <f t="shared" si="62"/>
        <v>2535852</v>
      </c>
      <c r="AK105" s="33"/>
      <c r="AL105" s="33">
        <f t="shared" si="62"/>
        <v>2535852</v>
      </c>
      <c r="AM105" s="33"/>
      <c r="AN105" s="33">
        <f t="shared" si="62"/>
        <v>2535852</v>
      </c>
      <c r="AO105" s="33"/>
      <c r="AP105" s="33">
        <f t="shared" si="62"/>
        <v>2535852</v>
      </c>
      <c r="AQ105" s="33"/>
      <c r="AR105" s="33">
        <f t="shared" si="62"/>
        <v>2535852</v>
      </c>
      <c r="AS105" s="33"/>
      <c r="AT105" s="33">
        <f t="shared" si="62"/>
        <v>2535852</v>
      </c>
      <c r="AU105" s="33"/>
      <c r="AV105" s="33">
        <f t="shared" si="62"/>
        <v>2535852</v>
      </c>
      <c r="AW105" s="33"/>
      <c r="AX105" s="33">
        <f t="shared" si="62"/>
        <v>2535852</v>
      </c>
      <c r="AY105" s="33"/>
      <c r="AZ105" s="33">
        <f t="shared" si="62"/>
        <v>30430224</v>
      </c>
      <c r="BA105" s="33">
        <f t="shared" si="62"/>
        <v>0</v>
      </c>
      <c r="BB105" s="33">
        <f t="shared" si="62"/>
        <v>30430224</v>
      </c>
      <c r="BC105" s="13"/>
      <c r="BD105" s="13">
        <f>+BD106</f>
        <v>0</v>
      </c>
      <c r="BF105" s="86"/>
    </row>
    <row r="106" spans="1:58" ht="11.25">
      <c r="A106" s="1" t="s">
        <v>250</v>
      </c>
      <c r="B106" s="1" t="s">
        <v>134</v>
      </c>
      <c r="C106" s="1"/>
      <c r="D106" s="1"/>
      <c r="E106" s="1" t="s">
        <v>135</v>
      </c>
      <c r="F106" s="71" t="s">
        <v>271</v>
      </c>
      <c r="G106" s="58">
        <v>30430224</v>
      </c>
      <c r="H106" s="82"/>
      <c r="I106" s="5"/>
      <c r="J106" s="5"/>
      <c r="K106" s="5"/>
      <c r="L106" s="5"/>
      <c r="M106" s="5"/>
      <c r="N106" s="5"/>
      <c r="O106" s="5"/>
      <c r="P106" s="5"/>
      <c r="Q106" s="5"/>
      <c r="R106" s="5">
        <f>+K106+L106+M106+N106+O106+P106+Q106</f>
        <v>0</v>
      </c>
      <c r="S106" s="5"/>
      <c r="T106" s="5"/>
      <c r="U106" s="5"/>
      <c r="V106" s="5"/>
      <c r="W106" s="5"/>
      <c r="X106" s="5"/>
      <c r="Y106" s="5"/>
      <c r="Z106" s="5">
        <f>+S106+T106+U106+V106+W106+X106+Y106</f>
        <v>0</v>
      </c>
      <c r="AA106" s="5">
        <f>+G106+H106-I106-J106-R106+Z106</f>
        <v>30430224</v>
      </c>
      <c r="AB106" s="5">
        <v>2535852</v>
      </c>
      <c r="AC106" s="5"/>
      <c r="AD106" s="5">
        <v>2535852</v>
      </c>
      <c r="AE106" s="5"/>
      <c r="AF106" s="5">
        <v>2535852</v>
      </c>
      <c r="AG106" s="5"/>
      <c r="AH106" s="5">
        <v>2535852</v>
      </c>
      <c r="AI106" s="5"/>
      <c r="AJ106" s="5">
        <v>2535852</v>
      </c>
      <c r="AK106" s="5"/>
      <c r="AL106" s="5">
        <v>2535852</v>
      </c>
      <c r="AM106" s="5"/>
      <c r="AN106" s="5">
        <v>2535852</v>
      </c>
      <c r="AO106" s="5"/>
      <c r="AP106" s="5">
        <v>2535852</v>
      </c>
      <c r="AQ106" s="5"/>
      <c r="AR106" s="5">
        <v>2535852</v>
      </c>
      <c r="AS106" s="5"/>
      <c r="AT106" s="5">
        <v>2535852</v>
      </c>
      <c r="AU106" s="5"/>
      <c r="AV106" s="5">
        <v>2535852</v>
      </c>
      <c r="AW106" s="5"/>
      <c r="AX106" s="5">
        <v>2535852</v>
      </c>
      <c r="AY106" s="5"/>
      <c r="AZ106" s="5">
        <f>+AB106+AD106+AF106+AH106+AJ106+AL106+AN106+AP106+AR106+AT106+AV106+AX106</f>
        <v>30430224</v>
      </c>
      <c r="BA106" s="15">
        <f>AY106+AW106+AU106+AS106+AQ106+AO106+AM106+AK106+AI106+AG106+AE106+AC106</f>
        <v>0</v>
      </c>
      <c r="BB106" s="5">
        <f>+AA106-BA106</f>
        <v>30430224</v>
      </c>
      <c r="BD106" s="27">
        <f>+AA106-AZ106</f>
        <v>0</v>
      </c>
      <c r="BF106" s="86"/>
    </row>
    <row r="107" spans="1:58" ht="22.5">
      <c r="A107" s="37" t="s">
        <v>190</v>
      </c>
      <c r="B107" s="24" t="s">
        <v>138</v>
      </c>
      <c r="C107" s="24">
        <v>4301</v>
      </c>
      <c r="D107" s="24" t="s">
        <v>151</v>
      </c>
      <c r="E107" s="34" t="s">
        <v>9</v>
      </c>
      <c r="F107" s="73"/>
      <c r="G107" s="66">
        <f>G108</f>
        <v>7826125137</v>
      </c>
      <c r="H107" s="66">
        <f aca="true" t="shared" si="63" ref="H107:AC108">H108</f>
        <v>0</v>
      </c>
      <c r="I107" s="66">
        <f t="shared" si="63"/>
        <v>0</v>
      </c>
      <c r="J107" s="66">
        <f t="shared" si="63"/>
        <v>0</v>
      </c>
      <c r="K107" s="66">
        <f t="shared" si="63"/>
        <v>0</v>
      </c>
      <c r="L107" s="66">
        <f t="shared" si="63"/>
        <v>0</v>
      </c>
      <c r="M107" s="66">
        <f t="shared" si="63"/>
        <v>0</v>
      </c>
      <c r="N107" s="66">
        <f t="shared" si="63"/>
        <v>0</v>
      </c>
      <c r="O107" s="66">
        <f t="shared" si="63"/>
        <v>0</v>
      </c>
      <c r="P107" s="66">
        <f t="shared" si="63"/>
        <v>0</v>
      </c>
      <c r="Q107" s="66">
        <f t="shared" si="63"/>
        <v>0</v>
      </c>
      <c r="R107" s="66">
        <f t="shared" si="63"/>
        <v>214895272</v>
      </c>
      <c r="S107" s="66">
        <f t="shared" si="63"/>
        <v>0</v>
      </c>
      <c r="T107" s="66">
        <f t="shared" si="63"/>
        <v>0</v>
      </c>
      <c r="U107" s="66">
        <f t="shared" si="63"/>
        <v>0</v>
      </c>
      <c r="V107" s="66">
        <f t="shared" si="63"/>
        <v>0</v>
      </c>
      <c r="W107" s="66">
        <f t="shared" si="63"/>
        <v>0</v>
      </c>
      <c r="X107" s="66">
        <f t="shared" si="63"/>
        <v>0</v>
      </c>
      <c r="Y107" s="66">
        <f t="shared" si="63"/>
        <v>0</v>
      </c>
      <c r="Z107" s="66">
        <f t="shared" si="63"/>
        <v>214895272</v>
      </c>
      <c r="AA107" s="66">
        <f t="shared" si="63"/>
        <v>7826125137</v>
      </c>
      <c r="AB107" s="66">
        <f t="shared" si="63"/>
        <v>88938684</v>
      </c>
      <c r="AC107" s="66">
        <f t="shared" si="63"/>
        <v>12150348</v>
      </c>
      <c r="AD107" s="35">
        <f aca="true" t="shared" si="64" ref="AD107:BD107">AD108</f>
        <v>735467539</v>
      </c>
      <c r="AE107" s="35"/>
      <c r="AF107" s="35">
        <f t="shared" si="64"/>
        <v>852329567</v>
      </c>
      <c r="AG107" s="35"/>
      <c r="AH107" s="35">
        <f t="shared" si="64"/>
        <v>761365898</v>
      </c>
      <c r="AI107" s="35"/>
      <c r="AJ107" s="35">
        <f t="shared" si="64"/>
        <v>765467537</v>
      </c>
      <c r="AK107" s="35"/>
      <c r="AL107" s="35">
        <f t="shared" si="64"/>
        <v>748008124</v>
      </c>
      <c r="AM107" s="35"/>
      <c r="AN107" s="35">
        <f t="shared" si="64"/>
        <v>736641364</v>
      </c>
      <c r="AO107" s="35"/>
      <c r="AP107" s="35">
        <f t="shared" si="64"/>
        <v>713625481</v>
      </c>
      <c r="AQ107" s="35"/>
      <c r="AR107" s="35">
        <f t="shared" si="64"/>
        <v>735592237</v>
      </c>
      <c r="AS107" s="35"/>
      <c r="AT107" s="35">
        <f t="shared" si="64"/>
        <v>723625479</v>
      </c>
      <c r="AU107" s="35"/>
      <c r="AV107" s="35">
        <f t="shared" si="64"/>
        <v>726567699</v>
      </c>
      <c r="AW107" s="35"/>
      <c r="AX107" s="35">
        <f t="shared" si="64"/>
        <v>238495528</v>
      </c>
      <c r="AY107" s="35"/>
      <c r="AZ107" s="35">
        <f t="shared" si="64"/>
        <v>7826125137</v>
      </c>
      <c r="BA107" s="35">
        <f t="shared" si="64"/>
        <v>12150348</v>
      </c>
      <c r="BB107" s="35">
        <f t="shared" si="64"/>
        <v>7813974789</v>
      </c>
      <c r="BC107" s="14"/>
      <c r="BD107" s="87" t="e">
        <f t="shared" si="64"/>
        <v>#REF!</v>
      </c>
      <c r="BF107" s="86"/>
    </row>
    <row r="108" spans="1:58" ht="11.25">
      <c r="A108" s="37" t="s">
        <v>191</v>
      </c>
      <c r="B108" s="24" t="s">
        <v>140</v>
      </c>
      <c r="C108" s="24"/>
      <c r="D108" s="24"/>
      <c r="E108" s="34" t="s">
        <v>92</v>
      </c>
      <c r="F108" s="73"/>
      <c r="G108" s="66">
        <f>G109</f>
        <v>7826125137</v>
      </c>
      <c r="H108" s="66">
        <f t="shared" si="63"/>
        <v>0</v>
      </c>
      <c r="I108" s="66">
        <f t="shared" si="63"/>
        <v>0</v>
      </c>
      <c r="J108" s="66">
        <f t="shared" si="63"/>
        <v>0</v>
      </c>
      <c r="K108" s="66">
        <f t="shared" si="63"/>
        <v>0</v>
      </c>
      <c r="L108" s="66">
        <f t="shared" si="63"/>
        <v>0</v>
      </c>
      <c r="M108" s="66">
        <f t="shared" si="63"/>
        <v>0</v>
      </c>
      <c r="N108" s="66">
        <f t="shared" si="63"/>
        <v>0</v>
      </c>
      <c r="O108" s="66">
        <f t="shared" si="63"/>
        <v>0</v>
      </c>
      <c r="P108" s="66">
        <f t="shared" si="63"/>
        <v>0</v>
      </c>
      <c r="Q108" s="66">
        <f t="shared" si="63"/>
        <v>0</v>
      </c>
      <c r="R108" s="66">
        <f t="shared" si="63"/>
        <v>214895272</v>
      </c>
      <c r="S108" s="66">
        <f t="shared" si="63"/>
        <v>0</v>
      </c>
      <c r="T108" s="66">
        <f t="shared" si="63"/>
        <v>0</v>
      </c>
      <c r="U108" s="66">
        <f t="shared" si="63"/>
        <v>0</v>
      </c>
      <c r="V108" s="66">
        <f t="shared" si="63"/>
        <v>0</v>
      </c>
      <c r="W108" s="66">
        <f t="shared" si="63"/>
        <v>0</v>
      </c>
      <c r="X108" s="66">
        <f t="shared" si="63"/>
        <v>0</v>
      </c>
      <c r="Y108" s="66">
        <f t="shared" si="63"/>
        <v>0</v>
      </c>
      <c r="Z108" s="66">
        <f t="shared" si="63"/>
        <v>214895272</v>
      </c>
      <c r="AA108" s="66">
        <f t="shared" si="63"/>
        <v>7826125137</v>
      </c>
      <c r="AB108" s="66">
        <f t="shared" si="63"/>
        <v>88938684</v>
      </c>
      <c r="AC108" s="66">
        <f t="shared" si="63"/>
        <v>12150348</v>
      </c>
      <c r="AD108" s="66">
        <f aca="true" t="shared" si="65" ref="AD108:BB108">AD109</f>
        <v>735467539</v>
      </c>
      <c r="AE108" s="66"/>
      <c r="AF108" s="66">
        <f t="shared" si="65"/>
        <v>852329567</v>
      </c>
      <c r="AG108" s="66"/>
      <c r="AH108" s="66">
        <f t="shared" si="65"/>
        <v>761365898</v>
      </c>
      <c r="AI108" s="66"/>
      <c r="AJ108" s="66">
        <f t="shared" si="65"/>
        <v>765467537</v>
      </c>
      <c r="AK108" s="66"/>
      <c r="AL108" s="66">
        <f t="shared" si="65"/>
        <v>748008124</v>
      </c>
      <c r="AM108" s="66"/>
      <c r="AN108" s="66">
        <f t="shared" si="65"/>
        <v>736641364</v>
      </c>
      <c r="AO108" s="66"/>
      <c r="AP108" s="66">
        <f t="shared" si="65"/>
        <v>713625481</v>
      </c>
      <c r="AQ108" s="66"/>
      <c r="AR108" s="66">
        <f t="shared" si="65"/>
        <v>735592237</v>
      </c>
      <c r="AS108" s="66"/>
      <c r="AT108" s="66">
        <f t="shared" si="65"/>
        <v>723625479</v>
      </c>
      <c r="AU108" s="66"/>
      <c r="AV108" s="66">
        <f t="shared" si="65"/>
        <v>726567699</v>
      </c>
      <c r="AW108" s="66"/>
      <c r="AX108" s="66">
        <f t="shared" si="65"/>
        <v>238495528</v>
      </c>
      <c r="AY108" s="66"/>
      <c r="AZ108" s="66">
        <f t="shared" si="65"/>
        <v>7826125137</v>
      </c>
      <c r="BA108" s="66">
        <f t="shared" si="65"/>
        <v>12150348</v>
      </c>
      <c r="BB108" s="66">
        <f t="shared" si="65"/>
        <v>7813974789</v>
      </c>
      <c r="BC108" s="14"/>
      <c r="BD108" s="14" t="e">
        <f>#REF!+BD109</f>
        <v>#REF!</v>
      </c>
      <c r="BF108" s="86"/>
    </row>
    <row r="109" spans="1:58" ht="11.25">
      <c r="A109" s="37" t="s">
        <v>192</v>
      </c>
      <c r="B109" s="24" t="s">
        <v>148</v>
      </c>
      <c r="C109" s="24"/>
      <c r="D109" s="24"/>
      <c r="E109" s="34" t="s">
        <v>103</v>
      </c>
      <c r="F109" s="73"/>
      <c r="G109" s="66">
        <f aca="true" t="shared" si="66" ref="G109:BB109">G110+G117</f>
        <v>7826125137</v>
      </c>
      <c r="H109" s="35">
        <f t="shared" si="66"/>
        <v>0</v>
      </c>
      <c r="I109" s="35">
        <f t="shared" si="66"/>
        <v>0</v>
      </c>
      <c r="J109" s="35">
        <f t="shared" si="66"/>
        <v>0</v>
      </c>
      <c r="K109" s="35">
        <f t="shared" si="66"/>
        <v>0</v>
      </c>
      <c r="L109" s="35">
        <f t="shared" si="66"/>
        <v>0</v>
      </c>
      <c r="M109" s="35">
        <f t="shared" si="66"/>
        <v>0</v>
      </c>
      <c r="N109" s="35">
        <f t="shared" si="66"/>
        <v>0</v>
      </c>
      <c r="O109" s="35">
        <f t="shared" si="66"/>
        <v>0</v>
      </c>
      <c r="P109" s="35">
        <f t="shared" si="66"/>
        <v>0</v>
      </c>
      <c r="Q109" s="35">
        <f t="shared" si="66"/>
        <v>0</v>
      </c>
      <c r="R109" s="35">
        <f t="shared" si="66"/>
        <v>214895272</v>
      </c>
      <c r="S109" s="35">
        <f t="shared" si="66"/>
        <v>0</v>
      </c>
      <c r="T109" s="35">
        <f t="shared" si="66"/>
        <v>0</v>
      </c>
      <c r="U109" s="35">
        <f t="shared" si="66"/>
        <v>0</v>
      </c>
      <c r="V109" s="35">
        <f t="shared" si="66"/>
        <v>0</v>
      </c>
      <c r="W109" s="35">
        <f t="shared" si="66"/>
        <v>0</v>
      </c>
      <c r="X109" s="35">
        <f t="shared" si="66"/>
        <v>0</v>
      </c>
      <c r="Y109" s="35">
        <f t="shared" si="66"/>
        <v>0</v>
      </c>
      <c r="Z109" s="35">
        <f t="shared" si="66"/>
        <v>214895272</v>
      </c>
      <c r="AA109" s="35">
        <f t="shared" si="66"/>
        <v>7826125137</v>
      </c>
      <c r="AB109" s="35">
        <f t="shared" si="66"/>
        <v>88938684</v>
      </c>
      <c r="AC109" s="35">
        <f>AC110+AC117</f>
        <v>12150348</v>
      </c>
      <c r="AD109" s="35">
        <f t="shared" si="66"/>
        <v>735467539</v>
      </c>
      <c r="AE109" s="35"/>
      <c r="AF109" s="35">
        <f t="shared" si="66"/>
        <v>852329567</v>
      </c>
      <c r="AG109" s="35"/>
      <c r="AH109" s="35">
        <f t="shared" si="66"/>
        <v>761365898</v>
      </c>
      <c r="AI109" s="35"/>
      <c r="AJ109" s="35">
        <f t="shared" si="66"/>
        <v>765467537</v>
      </c>
      <c r="AK109" s="35"/>
      <c r="AL109" s="35">
        <f t="shared" si="66"/>
        <v>748008124</v>
      </c>
      <c r="AM109" s="35"/>
      <c r="AN109" s="35">
        <f t="shared" si="66"/>
        <v>736641364</v>
      </c>
      <c r="AO109" s="35"/>
      <c r="AP109" s="35">
        <f t="shared" si="66"/>
        <v>713625481</v>
      </c>
      <c r="AQ109" s="35"/>
      <c r="AR109" s="35">
        <f t="shared" si="66"/>
        <v>735592237</v>
      </c>
      <c r="AS109" s="35"/>
      <c r="AT109" s="35">
        <f t="shared" si="66"/>
        <v>723625479</v>
      </c>
      <c r="AU109" s="35"/>
      <c r="AV109" s="35">
        <f t="shared" si="66"/>
        <v>726567699</v>
      </c>
      <c r="AW109" s="35"/>
      <c r="AX109" s="35">
        <f t="shared" si="66"/>
        <v>238495528</v>
      </c>
      <c r="AY109" s="35"/>
      <c r="AZ109" s="35">
        <f t="shared" si="66"/>
        <v>7826125137</v>
      </c>
      <c r="BA109" s="35">
        <f t="shared" si="66"/>
        <v>12150348</v>
      </c>
      <c r="BB109" s="35">
        <f t="shared" si="66"/>
        <v>7813974789</v>
      </c>
      <c r="BC109" s="14"/>
      <c r="BD109" s="14">
        <f>BD110+BD117</f>
        <v>0</v>
      </c>
      <c r="BF109" s="86"/>
    </row>
    <row r="110" spans="1:58" ht="11.25">
      <c r="A110" s="37" t="s">
        <v>251</v>
      </c>
      <c r="B110" s="24" t="s">
        <v>149</v>
      </c>
      <c r="C110" s="24"/>
      <c r="D110" s="24"/>
      <c r="E110" s="34" t="s">
        <v>105</v>
      </c>
      <c r="F110" s="73"/>
      <c r="G110" s="66">
        <f aca="true" t="shared" si="67" ref="G110:BB110">SUM(G111:G116)</f>
        <v>93602641</v>
      </c>
      <c r="H110" s="35">
        <f t="shared" si="67"/>
        <v>0</v>
      </c>
      <c r="I110" s="35">
        <f t="shared" si="67"/>
        <v>0</v>
      </c>
      <c r="J110" s="35">
        <f t="shared" si="67"/>
        <v>0</v>
      </c>
      <c r="K110" s="35">
        <f t="shared" si="67"/>
        <v>0</v>
      </c>
      <c r="L110" s="35">
        <f t="shared" si="67"/>
        <v>0</v>
      </c>
      <c r="M110" s="35">
        <f t="shared" si="67"/>
        <v>0</v>
      </c>
      <c r="N110" s="35">
        <f t="shared" si="67"/>
        <v>0</v>
      </c>
      <c r="O110" s="35">
        <f t="shared" si="67"/>
        <v>0</v>
      </c>
      <c r="P110" s="35">
        <f t="shared" si="67"/>
        <v>0</v>
      </c>
      <c r="Q110" s="35">
        <f t="shared" si="67"/>
        <v>0</v>
      </c>
      <c r="R110" s="35">
        <f t="shared" si="67"/>
        <v>25704282</v>
      </c>
      <c r="S110" s="35">
        <f t="shared" si="67"/>
        <v>0</v>
      </c>
      <c r="T110" s="35">
        <f t="shared" si="67"/>
        <v>0</v>
      </c>
      <c r="U110" s="35">
        <f t="shared" si="67"/>
        <v>0</v>
      </c>
      <c r="V110" s="35">
        <f t="shared" si="67"/>
        <v>0</v>
      </c>
      <c r="W110" s="35">
        <f t="shared" si="67"/>
        <v>0</v>
      </c>
      <c r="X110" s="35">
        <f t="shared" si="67"/>
        <v>0</v>
      </c>
      <c r="Y110" s="35">
        <f t="shared" si="67"/>
        <v>0</v>
      </c>
      <c r="Z110" s="35">
        <f t="shared" si="67"/>
        <v>0</v>
      </c>
      <c r="AA110" s="35">
        <f t="shared" si="67"/>
        <v>67898359</v>
      </c>
      <c r="AB110" s="35">
        <f t="shared" si="67"/>
        <v>0</v>
      </c>
      <c r="AC110" s="35">
        <f>SUM(AC111:AC116)</f>
        <v>0</v>
      </c>
      <c r="AD110" s="35">
        <f t="shared" si="67"/>
        <v>0</v>
      </c>
      <c r="AE110" s="35"/>
      <c r="AF110" s="35">
        <f t="shared" si="67"/>
        <v>42000000</v>
      </c>
      <c r="AG110" s="35"/>
      <c r="AH110" s="35">
        <f t="shared" si="67"/>
        <v>25898359</v>
      </c>
      <c r="AI110" s="35"/>
      <c r="AJ110" s="35">
        <f t="shared" si="67"/>
        <v>0</v>
      </c>
      <c r="AK110" s="35"/>
      <c r="AL110" s="35">
        <f t="shared" si="67"/>
        <v>0</v>
      </c>
      <c r="AM110" s="35"/>
      <c r="AN110" s="35">
        <f t="shared" si="67"/>
        <v>0</v>
      </c>
      <c r="AO110" s="35"/>
      <c r="AP110" s="35">
        <f t="shared" si="67"/>
        <v>0</v>
      </c>
      <c r="AQ110" s="35"/>
      <c r="AR110" s="35">
        <f t="shared" si="67"/>
        <v>0</v>
      </c>
      <c r="AS110" s="35"/>
      <c r="AT110" s="35">
        <f t="shared" si="67"/>
        <v>0</v>
      </c>
      <c r="AU110" s="35"/>
      <c r="AV110" s="35">
        <f t="shared" si="67"/>
        <v>0</v>
      </c>
      <c r="AW110" s="35"/>
      <c r="AX110" s="35">
        <f t="shared" si="67"/>
        <v>0</v>
      </c>
      <c r="AY110" s="35"/>
      <c r="AZ110" s="35">
        <f t="shared" si="67"/>
        <v>67898359</v>
      </c>
      <c r="BA110" s="35">
        <f t="shared" si="67"/>
        <v>0</v>
      </c>
      <c r="BB110" s="35">
        <f t="shared" si="67"/>
        <v>67898359</v>
      </c>
      <c r="BC110" s="14"/>
      <c r="BD110" s="14">
        <f>SUM(BD111:BD116)</f>
        <v>0</v>
      </c>
      <c r="BF110" s="86"/>
    </row>
    <row r="111" spans="1:58" ht="22.5" hidden="1">
      <c r="A111" s="1" t="s">
        <v>253</v>
      </c>
      <c r="B111" s="44" t="s">
        <v>141</v>
      </c>
      <c r="C111" s="2" t="s">
        <v>8</v>
      </c>
      <c r="D111" s="2"/>
      <c r="E111" s="56" t="s">
        <v>142</v>
      </c>
      <c r="F111" s="71" t="s">
        <v>271</v>
      </c>
      <c r="G111" s="40">
        <v>12000000</v>
      </c>
      <c r="H111" s="82"/>
      <c r="I111" s="5"/>
      <c r="J111" s="5"/>
      <c r="K111" s="5"/>
      <c r="L111" s="5"/>
      <c r="M111" s="5"/>
      <c r="N111" s="5"/>
      <c r="O111" s="5"/>
      <c r="P111" s="5"/>
      <c r="Q111" s="5"/>
      <c r="R111" s="5">
        <f>+K111+L111+M111+N111+O111+P111+Q111</f>
        <v>0</v>
      </c>
      <c r="S111" s="5"/>
      <c r="T111" s="5"/>
      <c r="U111" s="5"/>
      <c r="V111" s="5"/>
      <c r="W111" s="5"/>
      <c r="X111" s="5"/>
      <c r="Y111" s="5"/>
      <c r="Z111" s="5">
        <f aca="true" t="shared" si="68" ref="Z111:Z116">+S111+T111+U111+V111+W111+X111+Y111</f>
        <v>0</v>
      </c>
      <c r="AA111" s="5">
        <f aca="true" t="shared" si="69" ref="AA111:AA134">+G111+H111-I111-J111-R111+Z111</f>
        <v>12000000</v>
      </c>
      <c r="AB111" s="5">
        <v>0</v>
      </c>
      <c r="AC111" s="5"/>
      <c r="AD111" s="5">
        <v>0</v>
      </c>
      <c r="AE111" s="5"/>
      <c r="AF111" s="5">
        <v>12000000</v>
      </c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>
        <f aca="true" t="shared" si="70" ref="AZ111:AZ174">+AB111+AD111+AF111+AH111+AJ111+AL111+AN111+AP111+AR111+AT111+AV111+AX111</f>
        <v>12000000</v>
      </c>
      <c r="BA111" s="15">
        <f aca="true" t="shared" si="71" ref="BA111:BA182">AY111+AW111+AU111+AS111+AQ111+AO111+AM111+AK111+AI111+AG111+AE111+AC111</f>
        <v>0</v>
      </c>
      <c r="BB111" s="5">
        <f aca="true" t="shared" si="72" ref="BB111:BB116">+AA111-BA111</f>
        <v>12000000</v>
      </c>
      <c r="BD111" s="27">
        <f aca="true" t="shared" si="73" ref="BD111:BD116">+AA111-AZ111</f>
        <v>0</v>
      </c>
      <c r="BF111" s="86"/>
    </row>
    <row r="112" spans="1:58" ht="22.5" hidden="1">
      <c r="A112" s="1" t="s">
        <v>254</v>
      </c>
      <c r="B112" s="44" t="s">
        <v>141</v>
      </c>
      <c r="C112" s="2" t="s">
        <v>8</v>
      </c>
      <c r="D112" s="2"/>
      <c r="E112" s="56" t="s">
        <v>142</v>
      </c>
      <c r="F112" s="71" t="s">
        <v>271</v>
      </c>
      <c r="G112" s="60">
        <v>12579822</v>
      </c>
      <c r="H112" s="82"/>
      <c r="I112" s="5"/>
      <c r="J112" s="5"/>
      <c r="K112" s="5"/>
      <c r="L112" s="5"/>
      <c r="M112" s="5"/>
      <c r="N112" s="5"/>
      <c r="O112" s="5"/>
      <c r="P112" s="5"/>
      <c r="Q112" s="5"/>
      <c r="R112" s="5">
        <v>12579822</v>
      </c>
      <c r="S112" s="5"/>
      <c r="T112" s="5"/>
      <c r="U112" s="5"/>
      <c r="V112" s="5"/>
      <c r="W112" s="5"/>
      <c r="X112" s="5"/>
      <c r="Y112" s="5"/>
      <c r="Z112" s="5">
        <f t="shared" si="68"/>
        <v>0</v>
      </c>
      <c r="AA112" s="5">
        <f t="shared" si="69"/>
        <v>0</v>
      </c>
      <c r="AB112" s="5">
        <v>0</v>
      </c>
      <c r="AC112" s="5"/>
      <c r="AD112" s="5">
        <v>0</v>
      </c>
      <c r="AE112" s="5"/>
      <c r="AF112" s="5">
        <v>0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>
        <f t="shared" si="70"/>
        <v>0</v>
      </c>
      <c r="BA112" s="15">
        <f t="shared" si="71"/>
        <v>0</v>
      </c>
      <c r="BB112" s="5">
        <f t="shared" si="72"/>
        <v>0</v>
      </c>
      <c r="BD112" s="27">
        <f t="shared" si="73"/>
        <v>0</v>
      </c>
      <c r="BF112" s="86"/>
    </row>
    <row r="113" spans="1:58" ht="22.5" hidden="1">
      <c r="A113" s="1" t="s">
        <v>255</v>
      </c>
      <c r="B113" s="44" t="s">
        <v>141</v>
      </c>
      <c r="C113" s="2" t="s">
        <v>8</v>
      </c>
      <c r="D113" s="2"/>
      <c r="E113" s="56" t="s">
        <v>142</v>
      </c>
      <c r="F113" s="74" t="s">
        <v>271</v>
      </c>
      <c r="G113" s="40">
        <v>30000000</v>
      </c>
      <c r="H113" s="82"/>
      <c r="I113" s="5"/>
      <c r="J113" s="5"/>
      <c r="K113" s="5"/>
      <c r="L113" s="5"/>
      <c r="M113" s="5"/>
      <c r="N113" s="5"/>
      <c r="O113" s="5"/>
      <c r="P113" s="5"/>
      <c r="Q113" s="5"/>
      <c r="R113" s="5">
        <f>+K113+L113+M113+N113+O113+P113+Q113</f>
        <v>0</v>
      </c>
      <c r="S113" s="5"/>
      <c r="T113" s="5"/>
      <c r="U113" s="5"/>
      <c r="V113" s="5"/>
      <c r="W113" s="5"/>
      <c r="X113" s="5"/>
      <c r="Y113" s="5"/>
      <c r="Z113" s="5">
        <f t="shared" si="68"/>
        <v>0</v>
      </c>
      <c r="AA113" s="5">
        <f t="shared" si="69"/>
        <v>30000000</v>
      </c>
      <c r="AB113" s="5">
        <v>0</v>
      </c>
      <c r="AC113" s="5"/>
      <c r="AD113" s="5">
        <v>0</v>
      </c>
      <c r="AE113" s="5"/>
      <c r="AF113" s="5">
        <v>30000000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>
        <f t="shared" si="70"/>
        <v>30000000</v>
      </c>
      <c r="BA113" s="15">
        <f t="shared" si="71"/>
        <v>0</v>
      </c>
      <c r="BB113" s="5">
        <f t="shared" si="72"/>
        <v>30000000</v>
      </c>
      <c r="BD113" s="27">
        <f t="shared" si="73"/>
        <v>0</v>
      </c>
      <c r="BF113" s="86"/>
    </row>
    <row r="114" spans="1:58" ht="22.5" hidden="1">
      <c r="A114" s="1" t="s">
        <v>256</v>
      </c>
      <c r="B114" s="44" t="s">
        <v>141</v>
      </c>
      <c r="C114" s="2" t="s">
        <v>8</v>
      </c>
      <c r="D114" s="2"/>
      <c r="E114" s="56" t="s">
        <v>142</v>
      </c>
      <c r="F114" s="74" t="s">
        <v>305</v>
      </c>
      <c r="G114" s="40">
        <v>25248359</v>
      </c>
      <c r="H114" s="82"/>
      <c r="I114" s="5"/>
      <c r="J114" s="5"/>
      <c r="K114" s="5"/>
      <c r="L114" s="5"/>
      <c r="M114" s="5"/>
      <c r="N114" s="5"/>
      <c r="O114" s="5"/>
      <c r="P114" s="5"/>
      <c r="Q114" s="5"/>
      <c r="R114" s="5">
        <f>+K114+L114+M114+N114+O114+P114+Q114</f>
        <v>0</v>
      </c>
      <c r="S114" s="5"/>
      <c r="T114" s="5"/>
      <c r="U114" s="5"/>
      <c r="V114" s="5"/>
      <c r="W114" s="5"/>
      <c r="X114" s="5"/>
      <c r="Y114" s="5"/>
      <c r="Z114" s="5">
        <f t="shared" si="68"/>
        <v>0</v>
      </c>
      <c r="AA114" s="5">
        <f t="shared" si="69"/>
        <v>25248359</v>
      </c>
      <c r="AB114" s="5">
        <v>0</v>
      </c>
      <c r="AC114" s="5"/>
      <c r="AD114" s="5">
        <v>0</v>
      </c>
      <c r="AE114" s="5"/>
      <c r="AF114" s="5">
        <v>0</v>
      </c>
      <c r="AG114" s="5"/>
      <c r="AH114" s="5">
        <v>25248359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>
        <f t="shared" si="70"/>
        <v>25248359</v>
      </c>
      <c r="BA114" s="15">
        <f t="shared" si="71"/>
        <v>0</v>
      </c>
      <c r="BB114" s="5">
        <f t="shared" si="72"/>
        <v>25248359</v>
      </c>
      <c r="BD114" s="27">
        <f t="shared" si="73"/>
        <v>0</v>
      </c>
      <c r="BF114" s="86"/>
    </row>
    <row r="115" spans="1:58" ht="22.5" hidden="1">
      <c r="A115" s="1" t="s">
        <v>257</v>
      </c>
      <c r="B115" s="44" t="s">
        <v>141</v>
      </c>
      <c r="C115" s="2" t="s">
        <v>8</v>
      </c>
      <c r="D115" s="2"/>
      <c r="E115" s="56" t="s">
        <v>142</v>
      </c>
      <c r="F115" s="74" t="s">
        <v>306</v>
      </c>
      <c r="G115" s="40">
        <v>650000</v>
      </c>
      <c r="H115" s="82"/>
      <c r="I115" s="5"/>
      <c r="J115" s="5"/>
      <c r="K115" s="5"/>
      <c r="L115" s="5"/>
      <c r="M115" s="5"/>
      <c r="N115" s="5"/>
      <c r="O115" s="5"/>
      <c r="P115" s="5"/>
      <c r="Q115" s="5"/>
      <c r="R115" s="5">
        <f>+K115+L115+M115+N115+O115+P115+Q115</f>
        <v>0</v>
      </c>
      <c r="S115" s="5"/>
      <c r="T115" s="5"/>
      <c r="U115" s="5"/>
      <c r="V115" s="5"/>
      <c r="W115" s="5"/>
      <c r="X115" s="5"/>
      <c r="Y115" s="5"/>
      <c r="Z115" s="5">
        <f t="shared" si="68"/>
        <v>0</v>
      </c>
      <c r="AA115" s="5">
        <f t="shared" si="69"/>
        <v>650000</v>
      </c>
      <c r="AB115" s="5">
        <v>0</v>
      </c>
      <c r="AC115" s="5"/>
      <c r="AD115" s="5">
        <v>0</v>
      </c>
      <c r="AE115" s="5"/>
      <c r="AF115" s="5">
        <v>0</v>
      </c>
      <c r="AG115" s="5"/>
      <c r="AH115" s="5">
        <v>650000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>
        <f t="shared" si="70"/>
        <v>650000</v>
      </c>
      <c r="BA115" s="15">
        <f t="shared" si="71"/>
        <v>0</v>
      </c>
      <c r="BB115" s="5">
        <f t="shared" si="72"/>
        <v>650000</v>
      </c>
      <c r="BD115" s="27">
        <f t="shared" si="73"/>
        <v>0</v>
      </c>
      <c r="BF115" s="86"/>
    </row>
    <row r="116" spans="1:58" ht="22.5" hidden="1">
      <c r="A116" s="1" t="s">
        <v>258</v>
      </c>
      <c r="B116" s="44" t="s">
        <v>141</v>
      </c>
      <c r="C116" s="2"/>
      <c r="D116" s="2"/>
      <c r="E116" s="56" t="s">
        <v>142</v>
      </c>
      <c r="F116" s="74" t="s">
        <v>307</v>
      </c>
      <c r="G116" s="40">
        <v>13124460</v>
      </c>
      <c r="H116" s="82"/>
      <c r="I116" s="5"/>
      <c r="J116" s="5"/>
      <c r="K116" s="5"/>
      <c r="L116" s="5"/>
      <c r="M116" s="5"/>
      <c r="N116" s="5"/>
      <c r="O116" s="5"/>
      <c r="P116" s="5"/>
      <c r="Q116" s="5"/>
      <c r="R116" s="5">
        <v>13124460</v>
      </c>
      <c r="S116" s="5"/>
      <c r="T116" s="5"/>
      <c r="U116" s="5"/>
      <c r="V116" s="5"/>
      <c r="W116" s="5"/>
      <c r="X116" s="5"/>
      <c r="Y116" s="5"/>
      <c r="Z116" s="5">
        <f t="shared" si="68"/>
        <v>0</v>
      </c>
      <c r="AA116" s="5">
        <f t="shared" si="69"/>
        <v>0</v>
      </c>
      <c r="AB116" s="5">
        <v>0</v>
      </c>
      <c r="AC116" s="5"/>
      <c r="AD116" s="5">
        <v>0</v>
      </c>
      <c r="AE116" s="5"/>
      <c r="AF116" s="5">
        <v>0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>
        <f t="shared" si="70"/>
        <v>0</v>
      </c>
      <c r="BA116" s="15">
        <f t="shared" si="71"/>
        <v>0</v>
      </c>
      <c r="BB116" s="5">
        <f t="shared" si="72"/>
        <v>0</v>
      </c>
      <c r="BD116" s="27">
        <f t="shared" si="73"/>
        <v>0</v>
      </c>
      <c r="BF116" s="86"/>
    </row>
    <row r="117" spans="1:58" ht="11.25">
      <c r="A117" s="37" t="s">
        <v>252</v>
      </c>
      <c r="B117" s="24" t="s">
        <v>150</v>
      </c>
      <c r="C117" s="24"/>
      <c r="D117" s="24"/>
      <c r="E117" s="34" t="s">
        <v>110</v>
      </c>
      <c r="F117" s="73"/>
      <c r="G117" s="66">
        <f aca="true" t="shared" si="74" ref="G117:AE117">SUM(G118:G174)</f>
        <v>7732522496</v>
      </c>
      <c r="H117" s="66">
        <f t="shared" si="74"/>
        <v>0</v>
      </c>
      <c r="I117" s="66">
        <f t="shared" si="74"/>
        <v>0</v>
      </c>
      <c r="J117" s="66">
        <f t="shared" si="74"/>
        <v>0</v>
      </c>
      <c r="K117" s="66">
        <f t="shared" si="74"/>
        <v>0</v>
      </c>
      <c r="L117" s="66">
        <f t="shared" si="74"/>
        <v>0</v>
      </c>
      <c r="M117" s="66">
        <f t="shared" si="74"/>
        <v>0</v>
      </c>
      <c r="N117" s="66">
        <f t="shared" si="74"/>
        <v>0</v>
      </c>
      <c r="O117" s="66">
        <f t="shared" si="74"/>
        <v>0</v>
      </c>
      <c r="P117" s="66">
        <f t="shared" si="74"/>
        <v>0</v>
      </c>
      <c r="Q117" s="66">
        <f t="shared" si="74"/>
        <v>0</v>
      </c>
      <c r="R117" s="66">
        <f t="shared" si="74"/>
        <v>189190990</v>
      </c>
      <c r="S117" s="66">
        <f t="shared" si="74"/>
        <v>0</v>
      </c>
      <c r="T117" s="66">
        <f t="shared" si="74"/>
        <v>0</v>
      </c>
      <c r="U117" s="66">
        <f t="shared" si="74"/>
        <v>0</v>
      </c>
      <c r="V117" s="66">
        <f t="shared" si="74"/>
        <v>0</v>
      </c>
      <c r="W117" s="66">
        <f t="shared" si="74"/>
        <v>0</v>
      </c>
      <c r="X117" s="66">
        <f t="shared" si="74"/>
        <v>0</v>
      </c>
      <c r="Y117" s="66">
        <f t="shared" si="74"/>
        <v>0</v>
      </c>
      <c r="Z117" s="66">
        <f t="shared" si="74"/>
        <v>214895272</v>
      </c>
      <c r="AA117" s="66">
        <f t="shared" si="74"/>
        <v>7758226778</v>
      </c>
      <c r="AB117" s="66">
        <f t="shared" si="74"/>
        <v>88938684</v>
      </c>
      <c r="AC117" s="66">
        <f t="shared" si="74"/>
        <v>12150348</v>
      </c>
      <c r="AD117" s="66">
        <f t="shared" si="74"/>
        <v>735467539</v>
      </c>
      <c r="AE117" s="66">
        <f t="shared" si="74"/>
        <v>0</v>
      </c>
      <c r="AF117" s="66">
        <f aca="true" t="shared" si="75" ref="AF117:BA117">SUM(AF118:AF174)</f>
        <v>810329567</v>
      </c>
      <c r="AG117" s="66">
        <f t="shared" si="75"/>
        <v>0</v>
      </c>
      <c r="AH117" s="66">
        <f t="shared" si="75"/>
        <v>735467539</v>
      </c>
      <c r="AI117" s="66">
        <f t="shared" si="75"/>
        <v>0</v>
      </c>
      <c r="AJ117" s="66">
        <f t="shared" si="75"/>
        <v>765467537</v>
      </c>
      <c r="AK117" s="66">
        <f t="shared" si="75"/>
        <v>0</v>
      </c>
      <c r="AL117" s="66">
        <f t="shared" si="75"/>
        <v>748008124</v>
      </c>
      <c r="AM117" s="66">
        <f t="shared" si="75"/>
        <v>0</v>
      </c>
      <c r="AN117" s="66">
        <f t="shared" si="75"/>
        <v>736641364</v>
      </c>
      <c r="AO117" s="66">
        <f t="shared" si="75"/>
        <v>0</v>
      </c>
      <c r="AP117" s="66">
        <f t="shared" si="75"/>
        <v>713625481</v>
      </c>
      <c r="AQ117" s="66">
        <f t="shared" si="75"/>
        <v>0</v>
      </c>
      <c r="AR117" s="66">
        <f t="shared" si="75"/>
        <v>735592237</v>
      </c>
      <c r="AS117" s="66">
        <f t="shared" si="75"/>
        <v>0</v>
      </c>
      <c r="AT117" s="66">
        <f t="shared" si="75"/>
        <v>723625479</v>
      </c>
      <c r="AU117" s="66">
        <f t="shared" si="75"/>
        <v>0</v>
      </c>
      <c r="AV117" s="66">
        <f t="shared" si="75"/>
        <v>726567699</v>
      </c>
      <c r="AW117" s="66">
        <f t="shared" si="75"/>
        <v>0</v>
      </c>
      <c r="AX117" s="66">
        <f t="shared" si="75"/>
        <v>238495528</v>
      </c>
      <c r="AY117" s="66">
        <f t="shared" si="75"/>
        <v>0</v>
      </c>
      <c r="AZ117" s="66">
        <f t="shared" si="75"/>
        <v>7758226778</v>
      </c>
      <c r="BA117" s="66">
        <f t="shared" si="75"/>
        <v>12150348</v>
      </c>
      <c r="BB117" s="66">
        <f>SUM(BB118:BB174)</f>
        <v>7746076430</v>
      </c>
      <c r="BC117" s="14"/>
      <c r="BD117" s="14">
        <f>SUM(BD135:BD174)</f>
        <v>0</v>
      </c>
      <c r="BF117" s="86"/>
    </row>
    <row r="118" spans="1:58" ht="11.25" hidden="1">
      <c r="A118" s="1" t="s">
        <v>334</v>
      </c>
      <c r="B118" s="41" t="s">
        <v>143</v>
      </c>
      <c r="C118" s="43"/>
      <c r="D118" s="44"/>
      <c r="E118" s="43" t="s">
        <v>299</v>
      </c>
      <c r="F118" s="50" t="s">
        <v>271</v>
      </c>
      <c r="G118" s="40">
        <v>35000000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5">
        <f t="shared" si="69"/>
        <v>35000000</v>
      </c>
      <c r="AB118" s="81"/>
      <c r="AC118" s="81"/>
      <c r="AD118" s="81">
        <v>3181818</v>
      </c>
      <c r="AE118" s="81"/>
      <c r="AF118" s="81">
        <v>3181818</v>
      </c>
      <c r="AG118" s="81"/>
      <c r="AH118" s="81">
        <v>3181818</v>
      </c>
      <c r="AI118" s="81"/>
      <c r="AJ118" s="81">
        <v>3181818</v>
      </c>
      <c r="AK118" s="81"/>
      <c r="AL118" s="81">
        <v>3181818</v>
      </c>
      <c r="AM118" s="81"/>
      <c r="AN118" s="81">
        <v>3181818</v>
      </c>
      <c r="AO118" s="81"/>
      <c r="AP118" s="81">
        <v>3181818</v>
      </c>
      <c r="AQ118" s="81"/>
      <c r="AR118" s="81">
        <v>3181818</v>
      </c>
      <c r="AS118" s="81"/>
      <c r="AT118" s="81">
        <v>3181818</v>
      </c>
      <c r="AU118" s="81"/>
      <c r="AV118" s="81">
        <v>3181818</v>
      </c>
      <c r="AW118" s="81"/>
      <c r="AX118" s="81">
        <v>3181820</v>
      </c>
      <c r="AY118" s="81"/>
      <c r="AZ118" s="5">
        <f t="shared" si="70"/>
        <v>35000000</v>
      </c>
      <c r="BA118" s="15">
        <f t="shared" si="71"/>
        <v>0</v>
      </c>
      <c r="BB118" s="81">
        <f>AZ118-BA118</f>
        <v>35000000</v>
      </c>
      <c r="BC118" s="14"/>
      <c r="BD118" s="14"/>
      <c r="BF118" s="86"/>
    </row>
    <row r="119" spans="1:58" ht="11.25" hidden="1">
      <c r="A119" s="1" t="s">
        <v>333</v>
      </c>
      <c r="B119" s="41" t="s">
        <v>143</v>
      </c>
      <c r="C119" s="45"/>
      <c r="D119" s="44"/>
      <c r="E119" s="45" t="s">
        <v>299</v>
      </c>
      <c r="F119" s="50" t="s">
        <v>271</v>
      </c>
      <c r="G119" s="40">
        <v>211325859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5">
        <f t="shared" si="69"/>
        <v>211325859</v>
      </c>
      <c r="AB119" s="81">
        <v>17610488</v>
      </c>
      <c r="AC119" s="81">
        <v>12150348</v>
      </c>
      <c r="AD119" s="81">
        <v>17610488</v>
      </c>
      <c r="AE119" s="81"/>
      <c r="AF119" s="81">
        <v>17610488</v>
      </c>
      <c r="AG119" s="81"/>
      <c r="AH119" s="81">
        <v>17610488</v>
      </c>
      <c r="AI119" s="81"/>
      <c r="AJ119" s="81">
        <v>17610488</v>
      </c>
      <c r="AK119" s="81"/>
      <c r="AL119" s="81">
        <v>17610488</v>
      </c>
      <c r="AM119" s="81"/>
      <c r="AN119" s="81">
        <v>17610488</v>
      </c>
      <c r="AO119" s="81"/>
      <c r="AP119" s="81">
        <v>17610488</v>
      </c>
      <c r="AQ119" s="81"/>
      <c r="AR119" s="81">
        <v>17610488</v>
      </c>
      <c r="AS119" s="81"/>
      <c r="AT119" s="81">
        <v>17610488</v>
      </c>
      <c r="AU119" s="81"/>
      <c r="AV119" s="81">
        <v>17610488</v>
      </c>
      <c r="AW119" s="81"/>
      <c r="AX119" s="81">
        <v>17610491</v>
      </c>
      <c r="AY119" s="81"/>
      <c r="AZ119" s="5">
        <f t="shared" si="70"/>
        <v>211325859</v>
      </c>
      <c r="BA119" s="15">
        <f t="shared" si="71"/>
        <v>12150348</v>
      </c>
      <c r="BB119" s="81">
        <f aca="true" t="shared" si="76" ref="BB119:BB134">AZ119-BA119</f>
        <v>199175511</v>
      </c>
      <c r="BC119" s="14"/>
      <c r="BD119" s="14"/>
      <c r="BF119" s="86"/>
    </row>
    <row r="120" spans="1:58" ht="11.25" hidden="1">
      <c r="A120" s="1" t="s">
        <v>335</v>
      </c>
      <c r="B120" s="41" t="s">
        <v>143</v>
      </c>
      <c r="C120" s="45"/>
      <c r="D120" s="46"/>
      <c r="E120" s="45" t="s">
        <v>299</v>
      </c>
      <c r="F120" s="75" t="s">
        <v>308</v>
      </c>
      <c r="G120" s="40">
        <v>380000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5">
        <f t="shared" si="69"/>
        <v>380000</v>
      </c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>
        <v>380000</v>
      </c>
      <c r="AW120" s="81"/>
      <c r="AX120" s="81"/>
      <c r="AY120" s="81"/>
      <c r="AZ120" s="5">
        <f t="shared" si="70"/>
        <v>380000</v>
      </c>
      <c r="BA120" s="15">
        <f t="shared" si="71"/>
        <v>0</v>
      </c>
      <c r="BB120" s="81">
        <f t="shared" si="76"/>
        <v>380000</v>
      </c>
      <c r="BC120" s="14"/>
      <c r="BD120" s="14"/>
      <c r="BF120" s="86"/>
    </row>
    <row r="121" spans="1:58" ht="11.25" hidden="1">
      <c r="A121" s="1" t="s">
        <v>336</v>
      </c>
      <c r="B121" s="41" t="s">
        <v>143</v>
      </c>
      <c r="C121" s="45"/>
      <c r="D121" s="44"/>
      <c r="E121" s="45" t="s">
        <v>299</v>
      </c>
      <c r="F121" s="50" t="s">
        <v>302</v>
      </c>
      <c r="G121" s="40">
        <v>26595000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5">
        <f t="shared" si="69"/>
        <v>26595000</v>
      </c>
      <c r="AB121" s="81">
        <v>2216250</v>
      </c>
      <c r="AC121" s="81"/>
      <c r="AD121" s="81">
        <v>2216250</v>
      </c>
      <c r="AE121" s="81"/>
      <c r="AF121" s="81">
        <v>2216250</v>
      </c>
      <c r="AG121" s="81"/>
      <c r="AH121" s="81">
        <v>2216250</v>
      </c>
      <c r="AI121" s="81"/>
      <c r="AJ121" s="81">
        <v>2216250</v>
      </c>
      <c r="AK121" s="81"/>
      <c r="AL121" s="81">
        <v>2216250</v>
      </c>
      <c r="AM121" s="81"/>
      <c r="AN121" s="81">
        <v>2216250</v>
      </c>
      <c r="AO121" s="81"/>
      <c r="AP121" s="81">
        <v>2216250</v>
      </c>
      <c r="AQ121" s="81"/>
      <c r="AR121" s="81">
        <v>2216250</v>
      </c>
      <c r="AS121" s="81"/>
      <c r="AT121" s="81">
        <v>2216250</v>
      </c>
      <c r="AU121" s="81"/>
      <c r="AV121" s="81">
        <v>2216250</v>
      </c>
      <c r="AW121" s="81"/>
      <c r="AX121" s="81">
        <v>2216250</v>
      </c>
      <c r="AY121" s="81"/>
      <c r="AZ121" s="5">
        <f t="shared" si="70"/>
        <v>26595000</v>
      </c>
      <c r="BA121" s="15">
        <f t="shared" si="71"/>
        <v>0</v>
      </c>
      <c r="BB121" s="81">
        <f t="shared" si="76"/>
        <v>26595000</v>
      </c>
      <c r="BC121" s="14"/>
      <c r="BD121" s="14"/>
      <c r="BF121" s="86"/>
    </row>
    <row r="122" spans="1:58" ht="11.25" hidden="1">
      <c r="A122" s="1" t="s">
        <v>337</v>
      </c>
      <c r="B122" s="41" t="s">
        <v>143</v>
      </c>
      <c r="C122" s="45"/>
      <c r="D122" s="44"/>
      <c r="E122" s="45" t="s">
        <v>299</v>
      </c>
      <c r="F122" s="50" t="s">
        <v>306</v>
      </c>
      <c r="G122" s="40">
        <v>25000000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5">
        <f t="shared" si="69"/>
        <v>25000000</v>
      </c>
      <c r="AB122" s="81"/>
      <c r="AC122" s="81"/>
      <c r="AD122" s="81">
        <v>2777778</v>
      </c>
      <c r="AE122" s="81"/>
      <c r="AF122" s="81">
        <v>2777778</v>
      </c>
      <c r="AG122" s="81"/>
      <c r="AH122" s="81">
        <v>2777778</v>
      </c>
      <c r="AI122" s="81"/>
      <c r="AJ122" s="81">
        <v>2777778</v>
      </c>
      <c r="AK122" s="81"/>
      <c r="AL122" s="81">
        <v>2777778</v>
      </c>
      <c r="AM122" s="81"/>
      <c r="AN122" s="81">
        <v>2777778</v>
      </c>
      <c r="AO122" s="81"/>
      <c r="AP122" s="81">
        <v>2777778</v>
      </c>
      <c r="AQ122" s="81"/>
      <c r="AR122" s="81">
        <v>2777778</v>
      </c>
      <c r="AS122" s="81"/>
      <c r="AT122" s="81">
        <v>2777776</v>
      </c>
      <c r="AU122" s="81"/>
      <c r="AV122" s="81"/>
      <c r="AW122" s="81"/>
      <c r="AX122" s="81"/>
      <c r="AY122" s="81"/>
      <c r="AZ122" s="5">
        <f t="shared" si="70"/>
        <v>25000000</v>
      </c>
      <c r="BA122" s="15">
        <f t="shared" si="71"/>
        <v>0</v>
      </c>
      <c r="BB122" s="81">
        <f t="shared" si="76"/>
        <v>25000000</v>
      </c>
      <c r="BC122" s="14"/>
      <c r="BD122" s="14"/>
      <c r="BF122" s="86"/>
    </row>
    <row r="123" spans="1:58" ht="11.25" hidden="1">
      <c r="A123" s="1" t="s">
        <v>338</v>
      </c>
      <c r="B123" s="41" t="s">
        <v>143</v>
      </c>
      <c r="C123" s="45"/>
      <c r="D123" s="44"/>
      <c r="E123" s="45" t="s">
        <v>300</v>
      </c>
      <c r="F123" s="50" t="s">
        <v>307</v>
      </c>
      <c r="G123" s="40">
        <v>36100000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5">
        <f t="shared" si="69"/>
        <v>36100000</v>
      </c>
      <c r="AB123" s="81"/>
      <c r="AC123" s="81"/>
      <c r="AD123" s="81">
        <v>3800000</v>
      </c>
      <c r="AE123" s="81"/>
      <c r="AF123" s="81">
        <v>3800000</v>
      </c>
      <c r="AG123" s="81"/>
      <c r="AH123" s="81">
        <v>3800000</v>
      </c>
      <c r="AI123" s="81"/>
      <c r="AJ123" s="81">
        <v>3800000</v>
      </c>
      <c r="AK123" s="81"/>
      <c r="AL123" s="81">
        <v>3800000</v>
      </c>
      <c r="AM123" s="81"/>
      <c r="AN123" s="81">
        <v>3800000</v>
      </c>
      <c r="AO123" s="81"/>
      <c r="AP123" s="81">
        <v>3800000</v>
      </c>
      <c r="AQ123" s="81"/>
      <c r="AR123" s="81">
        <v>3800000</v>
      </c>
      <c r="AS123" s="81"/>
      <c r="AT123" s="81">
        <v>3800000</v>
      </c>
      <c r="AU123" s="81"/>
      <c r="AV123" s="81">
        <v>1900000</v>
      </c>
      <c r="AW123" s="81"/>
      <c r="AX123" s="81"/>
      <c r="AY123" s="81"/>
      <c r="AZ123" s="5">
        <f t="shared" si="70"/>
        <v>36100000</v>
      </c>
      <c r="BA123" s="15">
        <f t="shared" si="71"/>
        <v>0</v>
      </c>
      <c r="BB123" s="81">
        <f t="shared" si="76"/>
        <v>36100000</v>
      </c>
      <c r="BC123" s="14"/>
      <c r="BD123" s="14"/>
      <c r="BF123" s="86"/>
    </row>
    <row r="124" spans="1:58" ht="11.25" hidden="1">
      <c r="A124" s="1" t="s">
        <v>339</v>
      </c>
      <c r="B124" s="41" t="s">
        <v>143</v>
      </c>
      <c r="C124" s="45"/>
      <c r="D124" s="44"/>
      <c r="E124" s="45" t="s">
        <v>299</v>
      </c>
      <c r="F124" s="50" t="s">
        <v>271</v>
      </c>
      <c r="G124" s="40">
        <v>10000000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5">
        <f t="shared" si="69"/>
        <v>10000000</v>
      </c>
      <c r="AB124" s="81"/>
      <c r="AC124" s="81"/>
      <c r="AD124" s="81">
        <v>2500000</v>
      </c>
      <c r="AE124" s="81"/>
      <c r="AF124" s="81">
        <v>2500000</v>
      </c>
      <c r="AG124" s="81"/>
      <c r="AH124" s="81">
        <v>2500000</v>
      </c>
      <c r="AI124" s="81"/>
      <c r="AJ124" s="81">
        <v>2500000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5">
        <f t="shared" si="70"/>
        <v>10000000</v>
      </c>
      <c r="BA124" s="15">
        <f t="shared" si="71"/>
        <v>0</v>
      </c>
      <c r="BB124" s="81">
        <f t="shared" si="76"/>
        <v>10000000</v>
      </c>
      <c r="BC124" s="14"/>
      <c r="BD124" s="14"/>
      <c r="BF124" s="86"/>
    </row>
    <row r="125" spans="1:58" ht="11.25" hidden="1">
      <c r="A125" s="1" t="s">
        <v>340</v>
      </c>
      <c r="B125" s="41" t="s">
        <v>143</v>
      </c>
      <c r="C125" s="45"/>
      <c r="D125" s="44"/>
      <c r="E125" s="45" t="s">
        <v>299</v>
      </c>
      <c r="F125" s="50" t="s">
        <v>271</v>
      </c>
      <c r="G125" s="40">
        <v>7704682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5">
        <f t="shared" si="69"/>
        <v>7704682</v>
      </c>
      <c r="AB125" s="81"/>
      <c r="AC125" s="81"/>
      <c r="AD125" s="81">
        <v>1926171</v>
      </c>
      <c r="AE125" s="81"/>
      <c r="AF125" s="81">
        <v>1926171</v>
      </c>
      <c r="AG125" s="81"/>
      <c r="AH125" s="81">
        <v>1926171</v>
      </c>
      <c r="AI125" s="81"/>
      <c r="AJ125" s="81">
        <v>1926169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5">
        <f t="shared" si="70"/>
        <v>7704682</v>
      </c>
      <c r="BA125" s="15">
        <f t="shared" si="71"/>
        <v>0</v>
      </c>
      <c r="BB125" s="81">
        <f t="shared" si="76"/>
        <v>7704682</v>
      </c>
      <c r="BC125" s="14"/>
      <c r="BD125" s="14"/>
      <c r="BF125" s="86"/>
    </row>
    <row r="126" spans="1:58" ht="11.25" hidden="1">
      <c r="A126" s="1" t="s">
        <v>341</v>
      </c>
      <c r="B126" s="41" t="s">
        <v>143</v>
      </c>
      <c r="C126" s="45"/>
      <c r="D126" s="44"/>
      <c r="E126" s="45" t="s">
        <v>299</v>
      </c>
      <c r="F126" s="50" t="s">
        <v>307</v>
      </c>
      <c r="G126" s="40">
        <v>84895318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5">
        <f t="shared" si="69"/>
        <v>84895318</v>
      </c>
      <c r="AB126" s="81"/>
      <c r="AC126" s="81"/>
      <c r="AD126" s="81">
        <v>14149220</v>
      </c>
      <c r="AE126" s="81"/>
      <c r="AF126" s="81">
        <v>14149220</v>
      </c>
      <c r="AG126" s="81"/>
      <c r="AH126" s="81">
        <v>14149220</v>
      </c>
      <c r="AI126" s="81"/>
      <c r="AJ126" s="81">
        <v>14149220</v>
      </c>
      <c r="AK126" s="81"/>
      <c r="AL126" s="81">
        <v>14149220</v>
      </c>
      <c r="AM126" s="81"/>
      <c r="AN126" s="81">
        <v>14149218</v>
      </c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5">
        <f t="shared" si="70"/>
        <v>84895318</v>
      </c>
      <c r="BA126" s="15">
        <f t="shared" si="71"/>
        <v>0</v>
      </c>
      <c r="BB126" s="81">
        <f t="shared" si="76"/>
        <v>84895318</v>
      </c>
      <c r="BC126" s="14"/>
      <c r="BD126" s="14"/>
      <c r="BF126" s="86"/>
    </row>
    <row r="127" spans="1:58" ht="11.25" hidden="1">
      <c r="A127" s="1" t="s">
        <v>407</v>
      </c>
      <c r="B127" s="51" t="s">
        <v>144</v>
      </c>
      <c r="C127" s="52"/>
      <c r="D127" s="53"/>
      <c r="E127" s="52" t="s">
        <v>116</v>
      </c>
      <c r="F127" s="76" t="s">
        <v>387</v>
      </c>
      <c r="G127" s="54">
        <v>0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81">
        <v>12579822</v>
      </c>
      <c r="AA127" s="5">
        <f>+G127+H127-I127-J127-R127+Z127</f>
        <v>12579822</v>
      </c>
      <c r="AB127" s="81"/>
      <c r="AC127" s="81"/>
      <c r="AD127" s="81"/>
      <c r="AE127" s="81"/>
      <c r="AF127" s="81">
        <v>12579822</v>
      </c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5">
        <f t="shared" si="70"/>
        <v>12579822</v>
      </c>
      <c r="BA127" s="15">
        <f t="shared" si="71"/>
        <v>0</v>
      </c>
      <c r="BB127" s="81">
        <f t="shared" si="76"/>
        <v>12579822</v>
      </c>
      <c r="BC127" s="14"/>
      <c r="BD127" s="14"/>
      <c r="BF127" s="86"/>
    </row>
    <row r="128" spans="1:58" ht="11.25" hidden="1">
      <c r="A128" s="1" t="s">
        <v>408</v>
      </c>
      <c r="B128" s="41" t="s">
        <v>144</v>
      </c>
      <c r="C128" s="45"/>
      <c r="D128" s="44"/>
      <c r="E128" s="45" t="s">
        <v>116</v>
      </c>
      <c r="F128" s="50" t="s">
        <v>307</v>
      </c>
      <c r="G128" s="60">
        <v>0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81">
        <v>13124460</v>
      </c>
      <c r="AA128" s="5">
        <f t="shared" si="69"/>
        <v>13124460</v>
      </c>
      <c r="AB128" s="81"/>
      <c r="AC128" s="81"/>
      <c r="AD128" s="81"/>
      <c r="AE128" s="81"/>
      <c r="AF128" s="81">
        <v>13124460</v>
      </c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5">
        <f t="shared" si="70"/>
        <v>13124460</v>
      </c>
      <c r="BA128" s="15">
        <f t="shared" si="71"/>
        <v>0</v>
      </c>
      <c r="BB128" s="81">
        <f t="shared" si="76"/>
        <v>13124460</v>
      </c>
      <c r="BC128" s="14"/>
      <c r="BD128" s="14"/>
      <c r="BF128" s="86"/>
    </row>
    <row r="129" spans="1:58" ht="11.25" hidden="1">
      <c r="A129" s="1" t="s">
        <v>409</v>
      </c>
      <c r="B129" s="51" t="s">
        <v>144</v>
      </c>
      <c r="C129" s="52"/>
      <c r="D129" s="53"/>
      <c r="E129" s="52" t="s">
        <v>116</v>
      </c>
      <c r="F129" s="76" t="s">
        <v>386</v>
      </c>
      <c r="G129" s="54">
        <v>15858000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5">
        <f t="shared" si="69"/>
        <v>15858000</v>
      </c>
      <c r="AB129" s="81"/>
      <c r="AC129" s="81"/>
      <c r="AD129" s="81"/>
      <c r="AE129" s="81"/>
      <c r="AF129" s="81">
        <v>15858000</v>
      </c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5">
        <f t="shared" si="70"/>
        <v>15858000</v>
      </c>
      <c r="BA129" s="15">
        <f t="shared" si="71"/>
        <v>0</v>
      </c>
      <c r="BB129" s="81">
        <f t="shared" si="76"/>
        <v>15858000</v>
      </c>
      <c r="BC129" s="14"/>
      <c r="BD129" s="14"/>
      <c r="BF129" s="86"/>
    </row>
    <row r="130" spans="1:58" ht="11.25" hidden="1">
      <c r="A130" s="1" t="s">
        <v>410</v>
      </c>
      <c r="B130" s="51" t="s">
        <v>144</v>
      </c>
      <c r="C130" s="52"/>
      <c r="D130" s="55"/>
      <c r="E130" s="52" t="s">
        <v>116</v>
      </c>
      <c r="F130" s="77" t="s">
        <v>271</v>
      </c>
      <c r="G130" s="54">
        <v>0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81">
        <v>20000000</v>
      </c>
      <c r="AA130" s="5">
        <f t="shared" si="69"/>
        <v>20000000</v>
      </c>
      <c r="AB130" s="81"/>
      <c r="AC130" s="81"/>
      <c r="AD130" s="81"/>
      <c r="AE130" s="81"/>
      <c r="AF130" s="81">
        <v>20000000</v>
      </c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5">
        <f t="shared" si="70"/>
        <v>20000000</v>
      </c>
      <c r="BA130" s="15">
        <f t="shared" si="71"/>
        <v>0</v>
      </c>
      <c r="BB130" s="81">
        <f t="shared" si="76"/>
        <v>20000000</v>
      </c>
      <c r="BC130" s="14"/>
      <c r="BD130" s="14"/>
      <c r="BF130" s="86"/>
    </row>
    <row r="131" spans="1:58" ht="11.25" hidden="1">
      <c r="A131" s="1" t="s">
        <v>411</v>
      </c>
      <c r="B131" s="51" t="s">
        <v>144</v>
      </c>
      <c r="C131" s="52"/>
      <c r="D131" s="55"/>
      <c r="E131" s="52" t="s">
        <v>116</v>
      </c>
      <c r="F131" s="77" t="s">
        <v>384</v>
      </c>
      <c r="G131" s="54">
        <v>1142000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5">
        <f t="shared" si="69"/>
        <v>1142000</v>
      </c>
      <c r="AB131" s="81"/>
      <c r="AC131" s="81"/>
      <c r="AD131" s="81"/>
      <c r="AE131" s="81"/>
      <c r="AF131" s="81">
        <v>1142000</v>
      </c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5">
        <f t="shared" si="70"/>
        <v>1142000</v>
      </c>
      <c r="BA131" s="15">
        <f t="shared" si="71"/>
        <v>0</v>
      </c>
      <c r="BB131" s="81">
        <f t="shared" si="76"/>
        <v>1142000</v>
      </c>
      <c r="BC131" s="14"/>
      <c r="BD131" s="14"/>
      <c r="BF131" s="86"/>
    </row>
    <row r="132" spans="1:58" ht="11.25" hidden="1">
      <c r="A132" s="1" t="s">
        <v>412</v>
      </c>
      <c r="B132" s="41" t="s">
        <v>145</v>
      </c>
      <c r="C132" s="45"/>
      <c r="D132" s="44"/>
      <c r="E132" s="45" t="s">
        <v>114</v>
      </c>
      <c r="F132" s="50" t="s">
        <v>271</v>
      </c>
      <c r="G132" s="60">
        <v>22000000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5">
        <f t="shared" si="69"/>
        <v>22000000</v>
      </c>
      <c r="AB132" s="81"/>
      <c r="AC132" s="81"/>
      <c r="AD132" s="81">
        <v>4400000</v>
      </c>
      <c r="AE132" s="81"/>
      <c r="AF132" s="81">
        <v>4400000</v>
      </c>
      <c r="AG132" s="81"/>
      <c r="AH132" s="81">
        <v>4400000</v>
      </c>
      <c r="AI132" s="81"/>
      <c r="AJ132" s="81">
        <v>4400000</v>
      </c>
      <c r="AK132" s="81"/>
      <c r="AL132" s="81">
        <v>4400000</v>
      </c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5">
        <f t="shared" si="70"/>
        <v>22000000</v>
      </c>
      <c r="BA132" s="15">
        <f t="shared" si="71"/>
        <v>0</v>
      </c>
      <c r="BB132" s="81">
        <f t="shared" si="76"/>
        <v>22000000</v>
      </c>
      <c r="BC132" s="14"/>
      <c r="BD132" s="14"/>
      <c r="BF132" s="86"/>
    </row>
    <row r="133" spans="1:58" ht="11.25" hidden="1">
      <c r="A133" s="1" t="s">
        <v>413</v>
      </c>
      <c r="B133" s="41" t="s">
        <v>145</v>
      </c>
      <c r="C133" s="45"/>
      <c r="D133" s="41"/>
      <c r="E133" s="45" t="s">
        <v>114</v>
      </c>
      <c r="F133" s="50" t="s">
        <v>271</v>
      </c>
      <c r="G133" s="60">
        <v>33000000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5">
        <f t="shared" si="69"/>
        <v>33000000</v>
      </c>
      <c r="AB133" s="81"/>
      <c r="AC133" s="81"/>
      <c r="AD133" s="81">
        <v>3000000</v>
      </c>
      <c r="AE133" s="81"/>
      <c r="AF133" s="81">
        <v>3000000</v>
      </c>
      <c r="AG133" s="81"/>
      <c r="AH133" s="81">
        <v>3000000</v>
      </c>
      <c r="AI133" s="81"/>
      <c r="AJ133" s="81">
        <v>3000000</v>
      </c>
      <c r="AK133" s="81"/>
      <c r="AL133" s="81">
        <v>3000000</v>
      </c>
      <c r="AM133" s="81"/>
      <c r="AN133" s="81">
        <v>3000000</v>
      </c>
      <c r="AO133" s="81"/>
      <c r="AP133" s="81">
        <v>3000000</v>
      </c>
      <c r="AQ133" s="81"/>
      <c r="AR133" s="81">
        <v>3000000</v>
      </c>
      <c r="AS133" s="81"/>
      <c r="AT133" s="81">
        <v>3000000</v>
      </c>
      <c r="AU133" s="81"/>
      <c r="AV133" s="81">
        <v>3000000</v>
      </c>
      <c r="AW133" s="81"/>
      <c r="AX133" s="81">
        <v>3000000</v>
      </c>
      <c r="AY133" s="81"/>
      <c r="AZ133" s="5">
        <f t="shared" si="70"/>
        <v>33000000</v>
      </c>
      <c r="BA133" s="15">
        <f t="shared" si="71"/>
        <v>0</v>
      </c>
      <c r="BB133" s="81">
        <f t="shared" si="76"/>
        <v>33000000</v>
      </c>
      <c r="BC133" s="14"/>
      <c r="BD133" s="14"/>
      <c r="BF133" s="86"/>
    </row>
    <row r="134" spans="1:58" ht="11.25" hidden="1">
      <c r="A134" s="1" t="s">
        <v>414</v>
      </c>
      <c r="B134" s="41" t="s">
        <v>145</v>
      </c>
      <c r="C134" s="45"/>
      <c r="D134" s="44"/>
      <c r="E134" s="45" t="s">
        <v>114</v>
      </c>
      <c r="F134" s="50" t="s">
        <v>271</v>
      </c>
      <c r="G134" s="60">
        <v>14070375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5">
        <f t="shared" si="69"/>
        <v>14070375</v>
      </c>
      <c r="AB134" s="81"/>
      <c r="AC134" s="81"/>
      <c r="AD134" s="81">
        <v>1279125</v>
      </c>
      <c r="AE134" s="81"/>
      <c r="AF134" s="81">
        <v>1279125</v>
      </c>
      <c r="AG134" s="81"/>
      <c r="AH134" s="81">
        <v>1279125</v>
      </c>
      <c r="AI134" s="81"/>
      <c r="AJ134" s="81">
        <v>1279125</v>
      </c>
      <c r="AK134" s="81"/>
      <c r="AL134" s="81">
        <v>1279125</v>
      </c>
      <c r="AM134" s="81"/>
      <c r="AN134" s="81">
        <v>1279125</v>
      </c>
      <c r="AO134" s="81"/>
      <c r="AP134" s="81">
        <v>1279125</v>
      </c>
      <c r="AQ134" s="81"/>
      <c r="AR134" s="81">
        <v>1279125</v>
      </c>
      <c r="AS134" s="81"/>
      <c r="AT134" s="81">
        <v>1279125</v>
      </c>
      <c r="AU134" s="81"/>
      <c r="AV134" s="81">
        <v>1279125</v>
      </c>
      <c r="AW134" s="81"/>
      <c r="AX134" s="81">
        <v>1279125</v>
      </c>
      <c r="AY134" s="81"/>
      <c r="AZ134" s="5">
        <f t="shared" si="70"/>
        <v>14070375</v>
      </c>
      <c r="BA134" s="15">
        <f t="shared" si="71"/>
        <v>0</v>
      </c>
      <c r="BB134" s="81">
        <f t="shared" si="76"/>
        <v>14070375</v>
      </c>
      <c r="BC134" s="14"/>
      <c r="BD134" s="14"/>
      <c r="BF134" s="86"/>
    </row>
    <row r="135" spans="1:58" ht="11.25" hidden="1">
      <c r="A135" s="1" t="s">
        <v>415</v>
      </c>
      <c r="B135" s="41" t="s">
        <v>145</v>
      </c>
      <c r="C135" s="45"/>
      <c r="D135" s="44"/>
      <c r="E135" s="45" t="s">
        <v>114</v>
      </c>
      <c r="F135" s="50" t="s">
        <v>271</v>
      </c>
      <c r="G135" s="60">
        <v>973343348</v>
      </c>
      <c r="H135" s="82"/>
      <c r="I135" s="5"/>
      <c r="J135" s="5"/>
      <c r="K135" s="5"/>
      <c r="L135" s="5"/>
      <c r="M135" s="5"/>
      <c r="N135" s="5"/>
      <c r="O135" s="5"/>
      <c r="P135" s="5"/>
      <c r="Q135" s="5"/>
      <c r="R135" s="5">
        <v>144000000</v>
      </c>
      <c r="S135" s="5"/>
      <c r="T135" s="5"/>
      <c r="U135" s="5"/>
      <c r="V135" s="5"/>
      <c r="W135" s="5"/>
      <c r="X135" s="5"/>
      <c r="Y135" s="5"/>
      <c r="Z135" s="5">
        <f>+S135+T135+U135+V135+W135+X135+Y135</f>
        <v>0</v>
      </c>
      <c r="AA135" s="5">
        <f>+G135+H135-I135-J135-R135+Z135</f>
        <v>829343348</v>
      </c>
      <c r="AB135" s="5">
        <v>69111946</v>
      </c>
      <c r="AC135" s="5"/>
      <c r="AD135" s="5">
        <v>69111946</v>
      </c>
      <c r="AE135" s="5"/>
      <c r="AF135" s="5">
        <v>69111946</v>
      </c>
      <c r="AG135" s="5"/>
      <c r="AH135" s="5">
        <v>69111946</v>
      </c>
      <c r="AI135" s="5"/>
      <c r="AJ135" s="5">
        <v>69111946</v>
      </c>
      <c r="AK135" s="5"/>
      <c r="AL135" s="5">
        <v>69111946</v>
      </c>
      <c r="AM135" s="5"/>
      <c r="AN135" s="5">
        <v>69111946</v>
      </c>
      <c r="AO135" s="5"/>
      <c r="AP135" s="5">
        <v>69111946</v>
      </c>
      <c r="AQ135" s="5"/>
      <c r="AR135" s="5">
        <v>69111946</v>
      </c>
      <c r="AS135" s="5"/>
      <c r="AT135" s="5">
        <v>69111946</v>
      </c>
      <c r="AU135" s="5"/>
      <c r="AV135" s="5">
        <v>69111946</v>
      </c>
      <c r="AW135" s="5"/>
      <c r="AX135" s="5">
        <v>69111942</v>
      </c>
      <c r="AY135" s="5"/>
      <c r="AZ135" s="5">
        <f t="shared" si="70"/>
        <v>829343348</v>
      </c>
      <c r="BA135" s="15">
        <f t="shared" si="71"/>
        <v>0</v>
      </c>
      <c r="BB135" s="5">
        <f>+AA135-BA135</f>
        <v>829343348</v>
      </c>
      <c r="BD135" s="27">
        <f>+AA135-AZ135</f>
        <v>0</v>
      </c>
      <c r="BF135" s="86"/>
    </row>
    <row r="136" spans="1:58" ht="11.25" hidden="1">
      <c r="A136" s="1" t="s">
        <v>416</v>
      </c>
      <c r="B136" s="41" t="s">
        <v>145</v>
      </c>
      <c r="C136" s="45"/>
      <c r="D136" s="44"/>
      <c r="E136" s="45" t="s">
        <v>114</v>
      </c>
      <c r="F136" s="50" t="s">
        <v>271</v>
      </c>
      <c r="G136" s="60">
        <v>528000000</v>
      </c>
      <c r="H136" s="82"/>
      <c r="I136" s="5"/>
      <c r="J136" s="5"/>
      <c r="K136" s="5"/>
      <c r="L136" s="5"/>
      <c r="M136" s="5"/>
      <c r="N136" s="5"/>
      <c r="O136" s="5"/>
      <c r="P136" s="5"/>
      <c r="Q136" s="5"/>
      <c r="R136" s="5">
        <f>+K136+L136+M136+N136+O136+P136+Q136</f>
        <v>0</v>
      </c>
      <c r="S136" s="5"/>
      <c r="T136" s="5"/>
      <c r="U136" s="5"/>
      <c r="V136" s="5"/>
      <c r="W136" s="5"/>
      <c r="X136" s="5"/>
      <c r="Y136" s="5"/>
      <c r="Z136" s="5">
        <v>120000000</v>
      </c>
      <c r="AA136" s="5">
        <f>+G136+H136-I136-J136-R136+Z136</f>
        <v>648000000</v>
      </c>
      <c r="AB136" s="5"/>
      <c r="AC136" s="5"/>
      <c r="AD136" s="5">
        <v>58909091</v>
      </c>
      <c r="AE136" s="5"/>
      <c r="AF136" s="5">
        <v>58909091</v>
      </c>
      <c r="AG136" s="5"/>
      <c r="AH136" s="5">
        <v>58909091</v>
      </c>
      <c r="AI136" s="5"/>
      <c r="AJ136" s="5">
        <v>58909091</v>
      </c>
      <c r="AK136" s="5"/>
      <c r="AL136" s="5">
        <v>58909091</v>
      </c>
      <c r="AM136" s="5"/>
      <c r="AN136" s="5">
        <v>58909091</v>
      </c>
      <c r="AO136" s="5"/>
      <c r="AP136" s="5">
        <v>58909091</v>
      </c>
      <c r="AQ136" s="5"/>
      <c r="AR136" s="5">
        <v>58909091</v>
      </c>
      <c r="AS136" s="5"/>
      <c r="AT136" s="5">
        <v>58909091</v>
      </c>
      <c r="AU136" s="5"/>
      <c r="AV136" s="5">
        <v>58909091</v>
      </c>
      <c r="AW136" s="5"/>
      <c r="AX136" s="5">
        <v>58909090</v>
      </c>
      <c r="AY136" s="5"/>
      <c r="AZ136" s="5">
        <f t="shared" si="70"/>
        <v>648000000</v>
      </c>
      <c r="BA136" s="15">
        <f t="shared" si="71"/>
        <v>0</v>
      </c>
      <c r="BB136" s="5">
        <f>+AA136-BA136</f>
        <v>648000000</v>
      </c>
      <c r="BD136" s="27">
        <f>+AA136-AZ136</f>
        <v>0</v>
      </c>
      <c r="BF136" s="86"/>
    </row>
    <row r="137" spans="1:58" ht="11.25" hidden="1">
      <c r="A137" s="1" t="s">
        <v>417</v>
      </c>
      <c r="B137" s="41" t="s">
        <v>145</v>
      </c>
      <c r="C137" s="45"/>
      <c r="D137" s="44"/>
      <c r="E137" s="45" t="s">
        <v>114</v>
      </c>
      <c r="F137" s="50" t="s">
        <v>271</v>
      </c>
      <c r="G137" s="40">
        <v>36000000</v>
      </c>
      <c r="H137" s="82"/>
      <c r="I137" s="5"/>
      <c r="J137" s="5"/>
      <c r="K137" s="5"/>
      <c r="L137" s="5"/>
      <c r="M137" s="5"/>
      <c r="N137" s="5"/>
      <c r="O137" s="5"/>
      <c r="P137" s="5"/>
      <c r="Q137" s="5"/>
      <c r="R137" s="5">
        <f>+K137+L137+M137+N137+O137+P137+Q137</f>
        <v>0</v>
      </c>
      <c r="S137" s="5"/>
      <c r="T137" s="5"/>
      <c r="U137" s="5"/>
      <c r="V137" s="5"/>
      <c r="W137" s="5"/>
      <c r="X137" s="5"/>
      <c r="Y137" s="5"/>
      <c r="Z137" s="5">
        <v>24000000</v>
      </c>
      <c r="AA137" s="5">
        <f>+G137+H137-I137-J137-R137+Z137</f>
        <v>60000000</v>
      </c>
      <c r="AB137" s="5"/>
      <c r="AC137" s="5"/>
      <c r="AD137" s="5">
        <v>5454545</v>
      </c>
      <c r="AE137" s="5"/>
      <c r="AF137" s="5">
        <v>5454545</v>
      </c>
      <c r="AG137" s="5"/>
      <c r="AH137" s="5">
        <v>5454545</v>
      </c>
      <c r="AI137" s="5"/>
      <c r="AJ137" s="5">
        <v>5454545</v>
      </c>
      <c r="AK137" s="5"/>
      <c r="AL137" s="5">
        <v>5454545</v>
      </c>
      <c r="AM137" s="5"/>
      <c r="AN137" s="5">
        <v>5454545</v>
      </c>
      <c r="AO137" s="5"/>
      <c r="AP137" s="5">
        <v>5454545</v>
      </c>
      <c r="AQ137" s="5"/>
      <c r="AR137" s="5">
        <v>5454545</v>
      </c>
      <c r="AS137" s="5"/>
      <c r="AT137" s="5">
        <v>5454545</v>
      </c>
      <c r="AU137" s="5"/>
      <c r="AV137" s="5">
        <v>5454545</v>
      </c>
      <c r="AW137" s="5"/>
      <c r="AX137" s="5">
        <v>5454550</v>
      </c>
      <c r="AY137" s="5"/>
      <c r="AZ137" s="5">
        <f t="shared" si="70"/>
        <v>60000000</v>
      </c>
      <c r="BA137" s="15">
        <f t="shared" si="71"/>
        <v>0</v>
      </c>
      <c r="BB137" s="5">
        <f>+AA137-BA137</f>
        <v>60000000</v>
      </c>
      <c r="BD137" s="27">
        <f>+AA137-AZ137</f>
        <v>0</v>
      </c>
      <c r="BF137" s="86"/>
    </row>
    <row r="138" spans="1:58" ht="11.25" hidden="1">
      <c r="A138" s="1" t="s">
        <v>418</v>
      </c>
      <c r="B138" s="41" t="s">
        <v>145</v>
      </c>
      <c r="C138" s="45"/>
      <c r="D138" s="44"/>
      <c r="E138" s="45" t="s">
        <v>114</v>
      </c>
      <c r="F138" s="50" t="s">
        <v>271</v>
      </c>
      <c r="G138" s="40">
        <v>20900268</v>
      </c>
      <c r="H138" s="8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>
        <f aca="true" t="shared" si="77" ref="AA138:AA161">+G138+H138-I138-J138-R138+Z138</f>
        <v>20900268</v>
      </c>
      <c r="AB138" s="5"/>
      <c r="AC138" s="5"/>
      <c r="AD138" s="5"/>
      <c r="AE138" s="5"/>
      <c r="AF138" s="5">
        <v>6966756</v>
      </c>
      <c r="AG138" s="5"/>
      <c r="AH138" s="5"/>
      <c r="AI138" s="5"/>
      <c r="AJ138" s="5"/>
      <c r="AK138" s="5"/>
      <c r="AL138" s="5">
        <v>6966756</v>
      </c>
      <c r="AM138" s="5"/>
      <c r="AN138" s="5"/>
      <c r="AO138" s="5"/>
      <c r="AP138" s="5"/>
      <c r="AQ138" s="5"/>
      <c r="AR138" s="5">
        <v>6966756</v>
      </c>
      <c r="AS138" s="5"/>
      <c r="AT138" s="5"/>
      <c r="AU138" s="5"/>
      <c r="AV138" s="5"/>
      <c r="AW138" s="5"/>
      <c r="AX138" s="5"/>
      <c r="AY138" s="5"/>
      <c r="AZ138" s="5">
        <f t="shared" si="70"/>
        <v>20900268</v>
      </c>
      <c r="BA138" s="15">
        <f t="shared" si="71"/>
        <v>0</v>
      </c>
      <c r="BB138" s="5">
        <f>AZ138-BA138</f>
        <v>20900268</v>
      </c>
      <c r="BD138" s="27"/>
      <c r="BF138" s="86"/>
    </row>
    <row r="139" spans="1:58" ht="11.25" hidden="1">
      <c r="A139" s="1" t="s">
        <v>419</v>
      </c>
      <c r="B139" s="44" t="s">
        <v>146</v>
      </c>
      <c r="C139" s="47"/>
      <c r="D139" s="41"/>
      <c r="E139" s="47" t="s">
        <v>147</v>
      </c>
      <c r="F139" s="50" t="s">
        <v>271</v>
      </c>
      <c r="G139" s="40">
        <v>18500000</v>
      </c>
      <c r="H139" s="8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>
        <f t="shared" si="77"/>
        <v>18500000</v>
      </c>
      <c r="AB139" s="5"/>
      <c r="AC139" s="5"/>
      <c r="AD139" s="5">
        <v>1850000</v>
      </c>
      <c r="AE139" s="5"/>
      <c r="AF139" s="5">
        <v>1850000</v>
      </c>
      <c r="AG139" s="5"/>
      <c r="AH139" s="5">
        <v>1850000</v>
      </c>
      <c r="AI139" s="5"/>
      <c r="AJ139" s="5">
        <v>1850000</v>
      </c>
      <c r="AK139" s="5"/>
      <c r="AL139" s="5">
        <v>1850000</v>
      </c>
      <c r="AM139" s="5"/>
      <c r="AN139" s="5">
        <v>1850000</v>
      </c>
      <c r="AO139" s="5"/>
      <c r="AP139" s="5">
        <v>1850000</v>
      </c>
      <c r="AQ139" s="5"/>
      <c r="AR139" s="5">
        <v>1850000</v>
      </c>
      <c r="AS139" s="5"/>
      <c r="AT139" s="5">
        <v>1850000</v>
      </c>
      <c r="AU139" s="5"/>
      <c r="AV139" s="5">
        <v>1850000</v>
      </c>
      <c r="AW139" s="5"/>
      <c r="AX139" s="5"/>
      <c r="AY139" s="5"/>
      <c r="AZ139" s="5">
        <f t="shared" si="70"/>
        <v>18500000</v>
      </c>
      <c r="BA139" s="15">
        <f t="shared" si="71"/>
        <v>0</v>
      </c>
      <c r="BB139" s="5">
        <f aca="true" t="shared" si="78" ref="BB139:BB161">AZ139-BA139</f>
        <v>18500000</v>
      </c>
      <c r="BD139" s="27"/>
      <c r="BF139" s="86"/>
    </row>
    <row r="140" spans="1:58" ht="11.25" hidden="1">
      <c r="A140" s="1" t="s">
        <v>420</v>
      </c>
      <c r="B140" s="41" t="s">
        <v>146</v>
      </c>
      <c r="C140" s="45"/>
      <c r="D140" s="44"/>
      <c r="E140" s="45" t="s">
        <v>147</v>
      </c>
      <c r="F140" s="50" t="s">
        <v>271</v>
      </c>
      <c r="G140" s="40">
        <v>214300000</v>
      </c>
      <c r="H140" s="8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>
        <f t="shared" si="77"/>
        <v>214300000</v>
      </c>
      <c r="AB140" s="5"/>
      <c r="AC140" s="5"/>
      <c r="AD140" s="5">
        <v>21430000</v>
      </c>
      <c r="AE140" s="5"/>
      <c r="AF140" s="5">
        <v>21430000</v>
      </c>
      <c r="AG140" s="5"/>
      <c r="AH140" s="5">
        <v>21430000</v>
      </c>
      <c r="AI140" s="5"/>
      <c r="AJ140" s="5">
        <v>21430000</v>
      </c>
      <c r="AK140" s="5"/>
      <c r="AL140" s="5">
        <v>21430000</v>
      </c>
      <c r="AM140" s="5"/>
      <c r="AN140" s="5">
        <v>21430000</v>
      </c>
      <c r="AO140" s="5"/>
      <c r="AP140" s="5">
        <v>21430000</v>
      </c>
      <c r="AQ140" s="5"/>
      <c r="AR140" s="5">
        <v>21430000</v>
      </c>
      <c r="AS140" s="5"/>
      <c r="AT140" s="5">
        <v>21430000</v>
      </c>
      <c r="AU140" s="5"/>
      <c r="AV140" s="5">
        <v>21430000</v>
      </c>
      <c r="AW140" s="5"/>
      <c r="AX140" s="5"/>
      <c r="AY140" s="5"/>
      <c r="AZ140" s="5">
        <f t="shared" si="70"/>
        <v>214300000</v>
      </c>
      <c r="BA140" s="15">
        <f t="shared" si="71"/>
        <v>0</v>
      </c>
      <c r="BB140" s="5">
        <f t="shared" si="78"/>
        <v>214300000</v>
      </c>
      <c r="BD140" s="27"/>
      <c r="BF140" s="86"/>
    </row>
    <row r="141" spans="1:58" ht="11.25" hidden="1">
      <c r="A141" s="1" t="s">
        <v>421</v>
      </c>
      <c r="B141" s="44" t="s">
        <v>146</v>
      </c>
      <c r="C141" s="47"/>
      <c r="D141" s="41"/>
      <c r="E141" s="47" t="s">
        <v>147</v>
      </c>
      <c r="F141" s="50" t="s">
        <v>271</v>
      </c>
      <c r="G141" s="40">
        <v>271250000</v>
      </c>
      <c r="H141" s="8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>
        <f t="shared" si="77"/>
        <v>271250000</v>
      </c>
      <c r="AB141" s="5"/>
      <c r="AC141" s="5"/>
      <c r="AD141" s="5">
        <v>27125000</v>
      </c>
      <c r="AE141" s="5"/>
      <c r="AF141" s="5">
        <v>27125000</v>
      </c>
      <c r="AG141" s="5"/>
      <c r="AH141" s="5">
        <v>27125000</v>
      </c>
      <c r="AI141" s="5"/>
      <c r="AJ141" s="5">
        <v>27125000</v>
      </c>
      <c r="AK141" s="5"/>
      <c r="AL141" s="5">
        <v>27125000</v>
      </c>
      <c r="AM141" s="5"/>
      <c r="AN141" s="5">
        <v>27125000</v>
      </c>
      <c r="AO141" s="5"/>
      <c r="AP141" s="5">
        <v>27125000</v>
      </c>
      <c r="AQ141" s="5"/>
      <c r="AR141" s="5">
        <v>27125000</v>
      </c>
      <c r="AS141" s="5"/>
      <c r="AT141" s="5">
        <v>27125000</v>
      </c>
      <c r="AU141" s="5"/>
      <c r="AV141" s="5">
        <v>27125000</v>
      </c>
      <c r="AW141" s="5"/>
      <c r="AX141" s="5"/>
      <c r="AY141" s="5"/>
      <c r="AZ141" s="5">
        <f t="shared" si="70"/>
        <v>271250000</v>
      </c>
      <c r="BA141" s="15">
        <f t="shared" si="71"/>
        <v>0</v>
      </c>
      <c r="BB141" s="5">
        <f t="shared" si="78"/>
        <v>271250000</v>
      </c>
      <c r="BD141" s="27"/>
      <c r="BF141" s="86"/>
    </row>
    <row r="142" spans="1:58" ht="11.25" hidden="1">
      <c r="A142" s="1" t="s">
        <v>422</v>
      </c>
      <c r="B142" s="44" t="s">
        <v>146</v>
      </c>
      <c r="C142" s="47"/>
      <c r="D142" s="41"/>
      <c r="E142" s="47" t="s">
        <v>147</v>
      </c>
      <c r="F142" s="50" t="s">
        <v>271</v>
      </c>
      <c r="G142" s="40">
        <v>549000000</v>
      </c>
      <c r="H142" s="8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f t="shared" si="77"/>
        <v>549000000</v>
      </c>
      <c r="AB142" s="5"/>
      <c r="AC142" s="5"/>
      <c r="AD142" s="5">
        <v>54900000</v>
      </c>
      <c r="AE142" s="5"/>
      <c r="AF142" s="5">
        <v>54900000</v>
      </c>
      <c r="AG142" s="5"/>
      <c r="AH142" s="5">
        <v>54900000</v>
      </c>
      <c r="AI142" s="5"/>
      <c r="AJ142" s="5">
        <v>54900000</v>
      </c>
      <c r="AK142" s="5"/>
      <c r="AL142" s="5">
        <v>54900000</v>
      </c>
      <c r="AM142" s="5"/>
      <c r="AN142" s="5">
        <v>54900000</v>
      </c>
      <c r="AO142" s="5"/>
      <c r="AP142" s="5">
        <v>54900000</v>
      </c>
      <c r="AQ142" s="5"/>
      <c r="AR142" s="5">
        <v>54900000</v>
      </c>
      <c r="AS142" s="5"/>
      <c r="AT142" s="5">
        <v>54900000</v>
      </c>
      <c r="AU142" s="5"/>
      <c r="AV142" s="5">
        <v>54900000</v>
      </c>
      <c r="AW142" s="5"/>
      <c r="AX142" s="5"/>
      <c r="AY142" s="5"/>
      <c r="AZ142" s="5">
        <f t="shared" si="70"/>
        <v>549000000</v>
      </c>
      <c r="BA142" s="15">
        <f t="shared" si="71"/>
        <v>0</v>
      </c>
      <c r="BB142" s="5">
        <f t="shared" si="78"/>
        <v>549000000</v>
      </c>
      <c r="BD142" s="27"/>
      <c r="BF142" s="86"/>
    </row>
    <row r="143" spans="1:58" ht="11.25" hidden="1">
      <c r="A143" s="1" t="s">
        <v>423</v>
      </c>
      <c r="B143" s="44" t="s">
        <v>146</v>
      </c>
      <c r="C143" s="45"/>
      <c r="D143" s="46"/>
      <c r="E143" s="45" t="s">
        <v>147</v>
      </c>
      <c r="F143" s="50" t="s">
        <v>271</v>
      </c>
      <c r="G143" s="40">
        <v>70600000</v>
      </c>
      <c r="H143" s="8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>
        <f t="shared" si="77"/>
        <v>70600000</v>
      </c>
      <c r="AB143" s="5"/>
      <c r="AC143" s="5"/>
      <c r="AD143" s="5">
        <v>7060000</v>
      </c>
      <c r="AE143" s="5"/>
      <c r="AF143" s="5">
        <v>7060000</v>
      </c>
      <c r="AG143" s="5"/>
      <c r="AH143" s="5">
        <v>7060000</v>
      </c>
      <c r="AI143" s="5"/>
      <c r="AJ143" s="5">
        <v>7060000</v>
      </c>
      <c r="AK143" s="5"/>
      <c r="AL143" s="5">
        <v>7060000</v>
      </c>
      <c r="AM143" s="5"/>
      <c r="AN143" s="5">
        <v>7060000</v>
      </c>
      <c r="AO143" s="5"/>
      <c r="AP143" s="5">
        <v>7060000</v>
      </c>
      <c r="AQ143" s="5"/>
      <c r="AR143" s="5">
        <v>7060000</v>
      </c>
      <c r="AS143" s="5"/>
      <c r="AT143" s="5">
        <v>7060000</v>
      </c>
      <c r="AU143" s="5"/>
      <c r="AV143" s="5">
        <v>7060000</v>
      </c>
      <c r="AW143" s="5"/>
      <c r="AX143" s="5"/>
      <c r="AY143" s="5"/>
      <c r="AZ143" s="5">
        <f t="shared" si="70"/>
        <v>70600000</v>
      </c>
      <c r="BA143" s="15">
        <f t="shared" si="71"/>
        <v>0</v>
      </c>
      <c r="BB143" s="5">
        <f t="shared" si="78"/>
        <v>70600000</v>
      </c>
      <c r="BD143" s="27"/>
      <c r="BF143" s="86"/>
    </row>
    <row r="144" spans="1:58" ht="11.25" hidden="1">
      <c r="A144" s="1" t="s">
        <v>424</v>
      </c>
      <c r="B144" s="44" t="s">
        <v>146</v>
      </c>
      <c r="C144" s="47"/>
      <c r="D144" s="41"/>
      <c r="E144" s="47" t="s">
        <v>147</v>
      </c>
      <c r="F144" s="50" t="s">
        <v>271</v>
      </c>
      <c r="G144" s="40">
        <v>58000000</v>
      </c>
      <c r="H144" s="8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f t="shared" si="77"/>
        <v>58000000</v>
      </c>
      <c r="AB144" s="5"/>
      <c r="AC144" s="5"/>
      <c r="AD144" s="5">
        <v>5800000</v>
      </c>
      <c r="AE144" s="5"/>
      <c r="AF144" s="5">
        <v>5800000</v>
      </c>
      <c r="AG144" s="5"/>
      <c r="AH144" s="5">
        <v>5800000</v>
      </c>
      <c r="AI144" s="5"/>
      <c r="AJ144" s="5">
        <v>5800000</v>
      </c>
      <c r="AK144" s="5"/>
      <c r="AL144" s="5">
        <v>5800000</v>
      </c>
      <c r="AM144" s="5"/>
      <c r="AN144" s="5">
        <v>5800000</v>
      </c>
      <c r="AO144" s="5"/>
      <c r="AP144" s="5">
        <v>5800000</v>
      </c>
      <c r="AQ144" s="5"/>
      <c r="AR144" s="5">
        <v>5800000</v>
      </c>
      <c r="AS144" s="5"/>
      <c r="AT144" s="5">
        <v>5800000</v>
      </c>
      <c r="AU144" s="5"/>
      <c r="AV144" s="5">
        <v>5800000</v>
      </c>
      <c r="AW144" s="5"/>
      <c r="AX144" s="5"/>
      <c r="AY144" s="5"/>
      <c r="AZ144" s="5">
        <f t="shared" si="70"/>
        <v>58000000</v>
      </c>
      <c r="BA144" s="15">
        <f t="shared" si="71"/>
        <v>0</v>
      </c>
      <c r="BB144" s="5">
        <f t="shared" si="78"/>
        <v>58000000</v>
      </c>
      <c r="BD144" s="27"/>
      <c r="BF144" s="86"/>
    </row>
    <row r="145" spans="1:58" ht="11.25" hidden="1">
      <c r="A145" s="1" t="s">
        <v>425</v>
      </c>
      <c r="B145" s="44" t="s">
        <v>146</v>
      </c>
      <c r="C145" s="45"/>
      <c r="D145" s="46"/>
      <c r="E145" s="45" t="s">
        <v>147</v>
      </c>
      <c r="F145" s="50" t="s">
        <v>271</v>
      </c>
      <c r="G145" s="40">
        <v>161700000</v>
      </c>
      <c r="H145" s="8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>
        <f t="shared" si="77"/>
        <v>161700000</v>
      </c>
      <c r="AB145" s="5"/>
      <c r="AC145" s="5"/>
      <c r="AD145" s="5">
        <v>16170000</v>
      </c>
      <c r="AE145" s="5"/>
      <c r="AF145" s="5">
        <v>16170000</v>
      </c>
      <c r="AG145" s="5"/>
      <c r="AH145" s="5">
        <v>16170000</v>
      </c>
      <c r="AI145" s="5"/>
      <c r="AJ145" s="5">
        <v>16170000</v>
      </c>
      <c r="AK145" s="5"/>
      <c r="AL145" s="5">
        <v>16170000</v>
      </c>
      <c r="AM145" s="5"/>
      <c r="AN145" s="5">
        <v>16170000</v>
      </c>
      <c r="AO145" s="5"/>
      <c r="AP145" s="5">
        <v>16170000</v>
      </c>
      <c r="AQ145" s="5"/>
      <c r="AR145" s="5">
        <v>16170000</v>
      </c>
      <c r="AS145" s="5"/>
      <c r="AT145" s="5">
        <v>16170000</v>
      </c>
      <c r="AU145" s="5"/>
      <c r="AV145" s="5">
        <v>16170000</v>
      </c>
      <c r="AW145" s="5"/>
      <c r="AX145" s="5"/>
      <c r="AY145" s="5"/>
      <c r="AZ145" s="5">
        <f t="shared" si="70"/>
        <v>161700000</v>
      </c>
      <c r="BA145" s="15">
        <f t="shared" si="71"/>
        <v>0</v>
      </c>
      <c r="BB145" s="5">
        <f t="shared" si="78"/>
        <v>161700000</v>
      </c>
      <c r="BD145" s="27"/>
      <c r="BF145" s="86"/>
    </row>
    <row r="146" spans="1:58" ht="11.25" hidden="1">
      <c r="A146" s="1" t="s">
        <v>426</v>
      </c>
      <c r="B146" s="44" t="s">
        <v>146</v>
      </c>
      <c r="C146" s="45"/>
      <c r="D146" s="46"/>
      <c r="E146" s="45" t="s">
        <v>147</v>
      </c>
      <c r="F146" s="50" t="s">
        <v>271</v>
      </c>
      <c r="G146" s="40">
        <v>20000000</v>
      </c>
      <c r="H146" s="8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>
        <f t="shared" si="77"/>
        <v>20000000</v>
      </c>
      <c r="AB146" s="5"/>
      <c r="AC146" s="5"/>
      <c r="AD146" s="5"/>
      <c r="AE146" s="5"/>
      <c r="AF146" s="5"/>
      <c r="AG146" s="5"/>
      <c r="AH146" s="5"/>
      <c r="AI146" s="5"/>
      <c r="AJ146" s="5">
        <v>20000000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>
        <f t="shared" si="70"/>
        <v>20000000</v>
      </c>
      <c r="BA146" s="15">
        <f t="shared" si="71"/>
        <v>0</v>
      </c>
      <c r="BB146" s="5">
        <f t="shared" si="78"/>
        <v>20000000</v>
      </c>
      <c r="BD146" s="27"/>
      <c r="BF146" s="86"/>
    </row>
    <row r="147" spans="1:58" ht="11.25" hidden="1">
      <c r="A147" s="1" t="s">
        <v>427</v>
      </c>
      <c r="B147" s="41" t="s">
        <v>146</v>
      </c>
      <c r="C147" s="45"/>
      <c r="D147" s="44"/>
      <c r="E147" s="45" t="s">
        <v>147</v>
      </c>
      <c r="F147" s="50" t="s">
        <v>271</v>
      </c>
      <c r="G147" s="40">
        <v>105000000</v>
      </c>
      <c r="H147" s="8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>
        <f t="shared" si="77"/>
        <v>105000000</v>
      </c>
      <c r="AB147" s="5"/>
      <c r="AC147" s="5"/>
      <c r="AD147" s="5">
        <v>10500000</v>
      </c>
      <c r="AE147" s="5"/>
      <c r="AF147" s="5">
        <v>10500000</v>
      </c>
      <c r="AG147" s="5"/>
      <c r="AH147" s="5">
        <v>10500000</v>
      </c>
      <c r="AI147" s="5"/>
      <c r="AJ147" s="5">
        <v>10500000</v>
      </c>
      <c r="AK147" s="5"/>
      <c r="AL147" s="5">
        <v>10500000</v>
      </c>
      <c r="AM147" s="5"/>
      <c r="AN147" s="5">
        <v>10500000</v>
      </c>
      <c r="AO147" s="5"/>
      <c r="AP147" s="5">
        <v>10500000</v>
      </c>
      <c r="AQ147" s="5"/>
      <c r="AR147" s="5">
        <v>10500000</v>
      </c>
      <c r="AS147" s="5"/>
      <c r="AT147" s="5">
        <v>10500000</v>
      </c>
      <c r="AU147" s="5"/>
      <c r="AV147" s="5">
        <v>10500000</v>
      </c>
      <c r="AW147" s="5"/>
      <c r="AX147" s="5"/>
      <c r="AY147" s="5"/>
      <c r="AZ147" s="5">
        <f t="shared" si="70"/>
        <v>105000000</v>
      </c>
      <c r="BA147" s="15">
        <f t="shared" si="71"/>
        <v>0</v>
      </c>
      <c r="BB147" s="5">
        <f t="shared" si="78"/>
        <v>105000000</v>
      </c>
      <c r="BD147" s="27"/>
      <c r="BF147" s="86"/>
    </row>
    <row r="148" spans="1:58" ht="11.25" hidden="1">
      <c r="A148" s="1" t="s">
        <v>428</v>
      </c>
      <c r="B148" s="44" t="s">
        <v>146</v>
      </c>
      <c r="C148" s="42"/>
      <c r="D148" s="42"/>
      <c r="E148" s="45" t="s">
        <v>301</v>
      </c>
      <c r="F148" s="75" t="s">
        <v>271</v>
      </c>
      <c r="G148" s="40">
        <v>300000000</v>
      </c>
      <c r="H148" s="82"/>
      <c r="I148" s="5"/>
      <c r="J148" s="5"/>
      <c r="K148" s="5"/>
      <c r="L148" s="5"/>
      <c r="M148" s="5"/>
      <c r="N148" s="5"/>
      <c r="O148" s="5"/>
      <c r="P148" s="5"/>
      <c r="Q148" s="5"/>
      <c r="R148" s="5">
        <f>+K148+L148+M148+N148+O148+P148+Q148</f>
        <v>0</v>
      </c>
      <c r="S148" s="5"/>
      <c r="T148" s="5"/>
      <c r="U148" s="5"/>
      <c r="V148" s="5"/>
      <c r="W148" s="5"/>
      <c r="X148" s="5"/>
      <c r="Y148" s="5"/>
      <c r="Z148" s="5">
        <f>+S148+T148+U148+V148+W148+X148+Y148</f>
        <v>0</v>
      </c>
      <c r="AA148" s="5">
        <f t="shared" si="77"/>
        <v>300000000</v>
      </c>
      <c r="AB148" s="5"/>
      <c r="AC148" s="5"/>
      <c r="AD148" s="5">
        <v>30000000</v>
      </c>
      <c r="AE148" s="5"/>
      <c r="AF148" s="5">
        <v>30000000</v>
      </c>
      <c r="AG148" s="5"/>
      <c r="AH148" s="5">
        <v>30000000</v>
      </c>
      <c r="AI148" s="5"/>
      <c r="AJ148" s="5">
        <v>30000000</v>
      </c>
      <c r="AK148" s="5"/>
      <c r="AL148" s="5">
        <v>30000000</v>
      </c>
      <c r="AM148" s="5"/>
      <c r="AN148" s="5">
        <v>30000000</v>
      </c>
      <c r="AO148" s="5"/>
      <c r="AP148" s="5">
        <v>30000000</v>
      </c>
      <c r="AQ148" s="5"/>
      <c r="AR148" s="5">
        <v>30000000</v>
      </c>
      <c r="AS148" s="5"/>
      <c r="AT148" s="5">
        <v>30000000</v>
      </c>
      <c r="AU148" s="5"/>
      <c r="AV148" s="5">
        <v>30000000</v>
      </c>
      <c r="AW148" s="5"/>
      <c r="AX148" s="5"/>
      <c r="AY148" s="5"/>
      <c r="AZ148" s="5">
        <f t="shared" si="70"/>
        <v>300000000</v>
      </c>
      <c r="BA148" s="15">
        <f t="shared" si="71"/>
        <v>0</v>
      </c>
      <c r="BB148" s="5">
        <f t="shared" si="78"/>
        <v>300000000</v>
      </c>
      <c r="BD148" s="27"/>
      <c r="BF148" s="86"/>
    </row>
    <row r="149" spans="1:58" ht="11.25" hidden="1">
      <c r="A149" s="1" t="s">
        <v>429</v>
      </c>
      <c r="B149" s="44" t="s">
        <v>146</v>
      </c>
      <c r="C149" s="42"/>
      <c r="D149" s="42"/>
      <c r="E149" s="45" t="s">
        <v>301</v>
      </c>
      <c r="F149" s="75" t="s">
        <v>391</v>
      </c>
      <c r="G149" s="40">
        <v>5000000</v>
      </c>
      <c r="H149" s="82"/>
      <c r="I149" s="5"/>
      <c r="J149" s="5"/>
      <c r="K149" s="5"/>
      <c r="L149" s="5"/>
      <c r="M149" s="5"/>
      <c r="N149" s="5"/>
      <c r="O149" s="5"/>
      <c r="P149" s="5"/>
      <c r="Q149" s="5"/>
      <c r="R149" s="5">
        <f>+K149+L149+M149+N149+O149+P149+Q149</f>
        <v>0</v>
      </c>
      <c r="S149" s="5"/>
      <c r="T149" s="5"/>
      <c r="U149" s="5"/>
      <c r="V149" s="5"/>
      <c r="W149" s="5"/>
      <c r="X149" s="5"/>
      <c r="Y149" s="5"/>
      <c r="Z149" s="5">
        <f>+S149+T149+U149+V149+W149+X149+Y149</f>
        <v>0</v>
      </c>
      <c r="AA149" s="5">
        <f t="shared" si="77"/>
        <v>5000000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>
        <v>5000000</v>
      </c>
      <c r="AS149" s="5"/>
      <c r="AT149" s="5"/>
      <c r="AU149" s="5"/>
      <c r="AV149" s="5"/>
      <c r="AW149" s="5"/>
      <c r="AX149" s="5"/>
      <c r="AY149" s="5"/>
      <c r="AZ149" s="5">
        <f t="shared" si="70"/>
        <v>5000000</v>
      </c>
      <c r="BA149" s="15">
        <f t="shared" si="71"/>
        <v>0</v>
      </c>
      <c r="BB149" s="5">
        <f t="shared" si="78"/>
        <v>5000000</v>
      </c>
      <c r="BD149" s="27"/>
      <c r="BF149" s="86"/>
    </row>
    <row r="150" spans="1:58" ht="11.25" hidden="1">
      <c r="A150" s="1" t="s">
        <v>430</v>
      </c>
      <c r="B150" s="44" t="s">
        <v>146</v>
      </c>
      <c r="C150" s="42"/>
      <c r="D150" s="42"/>
      <c r="E150" s="45" t="s">
        <v>301</v>
      </c>
      <c r="F150" s="75" t="s">
        <v>271</v>
      </c>
      <c r="G150" s="40">
        <v>30000000</v>
      </c>
      <c r="H150" s="82"/>
      <c r="I150" s="5"/>
      <c r="J150" s="5"/>
      <c r="K150" s="5"/>
      <c r="L150" s="5"/>
      <c r="M150" s="5"/>
      <c r="N150" s="5"/>
      <c r="O150" s="5"/>
      <c r="P150" s="5"/>
      <c r="Q150" s="5"/>
      <c r="R150" s="5">
        <f>+K150+L150+M150+N150+O150+P150+Q150</f>
        <v>0</v>
      </c>
      <c r="S150" s="5"/>
      <c r="T150" s="5"/>
      <c r="U150" s="5"/>
      <c r="V150" s="5"/>
      <c r="W150" s="5"/>
      <c r="X150" s="5"/>
      <c r="Y150" s="5"/>
      <c r="Z150" s="5">
        <f>+S150+T150+U150+V150+W150+X150+Y150</f>
        <v>0</v>
      </c>
      <c r="AA150" s="5">
        <f t="shared" si="77"/>
        <v>30000000</v>
      </c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>
        <v>5000000</v>
      </c>
      <c r="AO150" s="5"/>
      <c r="AP150" s="5">
        <v>5000000</v>
      </c>
      <c r="AQ150" s="5"/>
      <c r="AR150" s="5">
        <v>5000000</v>
      </c>
      <c r="AS150" s="5"/>
      <c r="AT150" s="5">
        <v>5000000</v>
      </c>
      <c r="AU150" s="5"/>
      <c r="AV150" s="5">
        <v>5000000</v>
      </c>
      <c r="AW150" s="5"/>
      <c r="AX150" s="5">
        <v>5000000</v>
      </c>
      <c r="AY150" s="5"/>
      <c r="AZ150" s="5">
        <f t="shared" si="70"/>
        <v>30000000</v>
      </c>
      <c r="BA150" s="15">
        <f t="shared" si="71"/>
        <v>0</v>
      </c>
      <c r="BB150" s="5">
        <f t="shared" si="78"/>
        <v>30000000</v>
      </c>
      <c r="BD150" s="27"/>
      <c r="BF150" s="86"/>
    </row>
    <row r="151" spans="1:58" ht="11.25" hidden="1">
      <c r="A151" s="1" t="s">
        <v>431</v>
      </c>
      <c r="B151" s="44" t="s">
        <v>146</v>
      </c>
      <c r="C151" s="42"/>
      <c r="D151" s="42"/>
      <c r="E151" s="45" t="s">
        <v>301</v>
      </c>
      <c r="F151" s="75" t="s">
        <v>271</v>
      </c>
      <c r="G151" s="40">
        <v>62100000</v>
      </c>
      <c r="H151" s="82"/>
      <c r="I151" s="5"/>
      <c r="J151" s="5"/>
      <c r="K151" s="5"/>
      <c r="L151" s="5"/>
      <c r="M151" s="5"/>
      <c r="N151" s="5"/>
      <c r="O151" s="5"/>
      <c r="P151" s="5"/>
      <c r="Q151" s="5"/>
      <c r="R151" s="5">
        <v>20000000</v>
      </c>
      <c r="S151" s="5"/>
      <c r="T151" s="5"/>
      <c r="U151" s="5"/>
      <c r="V151" s="5"/>
      <c r="W151" s="5"/>
      <c r="X151" s="5"/>
      <c r="Y151" s="5"/>
      <c r="Z151" s="5">
        <f>+S151+T151+U151+V151+W151+X151+Y151</f>
        <v>0</v>
      </c>
      <c r="AA151" s="5">
        <f t="shared" si="77"/>
        <v>42100000</v>
      </c>
      <c r="AB151" s="5"/>
      <c r="AC151" s="5"/>
      <c r="AD151" s="5">
        <v>4210000</v>
      </c>
      <c r="AE151" s="5"/>
      <c r="AF151" s="5">
        <v>4210000</v>
      </c>
      <c r="AG151" s="5"/>
      <c r="AH151" s="5">
        <v>4210000</v>
      </c>
      <c r="AI151" s="5"/>
      <c r="AJ151" s="5">
        <v>4210000</v>
      </c>
      <c r="AK151" s="5"/>
      <c r="AL151" s="5">
        <v>4210000</v>
      </c>
      <c r="AM151" s="5"/>
      <c r="AN151" s="5">
        <v>4210000</v>
      </c>
      <c r="AO151" s="5"/>
      <c r="AP151" s="5">
        <v>4210000</v>
      </c>
      <c r="AQ151" s="5"/>
      <c r="AR151" s="5">
        <v>4210000</v>
      </c>
      <c r="AS151" s="5"/>
      <c r="AT151" s="5">
        <v>4210000</v>
      </c>
      <c r="AU151" s="5"/>
      <c r="AV151" s="5">
        <v>4210000</v>
      </c>
      <c r="AW151" s="5"/>
      <c r="AX151" s="5"/>
      <c r="AY151" s="5"/>
      <c r="AZ151" s="5">
        <f t="shared" si="70"/>
        <v>42100000</v>
      </c>
      <c r="BA151" s="15">
        <f t="shared" si="71"/>
        <v>0</v>
      </c>
      <c r="BB151" s="5">
        <f t="shared" si="78"/>
        <v>42100000</v>
      </c>
      <c r="BD151" s="27"/>
      <c r="BF151" s="86"/>
    </row>
    <row r="152" spans="1:58" ht="11.25" hidden="1">
      <c r="A152" s="1" t="s">
        <v>432</v>
      </c>
      <c r="B152" s="44" t="s">
        <v>146</v>
      </c>
      <c r="C152" s="42"/>
      <c r="D152" s="42"/>
      <c r="E152" s="45" t="s">
        <v>301</v>
      </c>
      <c r="F152" s="75" t="s">
        <v>271</v>
      </c>
      <c r="G152" s="40">
        <v>17242500</v>
      </c>
      <c r="H152" s="82"/>
      <c r="I152" s="5"/>
      <c r="J152" s="5"/>
      <c r="K152" s="5"/>
      <c r="L152" s="5"/>
      <c r="M152" s="5"/>
      <c r="N152" s="5"/>
      <c r="O152" s="5"/>
      <c r="P152" s="5"/>
      <c r="Q152" s="5"/>
      <c r="R152" s="5">
        <f>+K152+L152+M152+N152+O152+P152+Q152</f>
        <v>0</v>
      </c>
      <c r="S152" s="5"/>
      <c r="T152" s="5"/>
      <c r="U152" s="5"/>
      <c r="V152" s="5"/>
      <c r="W152" s="5"/>
      <c r="X152" s="5"/>
      <c r="Y152" s="5"/>
      <c r="Z152" s="5">
        <f>+S152+T152+U152+V152+W152+X152+Y152</f>
        <v>0</v>
      </c>
      <c r="AA152" s="5">
        <f t="shared" si="77"/>
        <v>17242500</v>
      </c>
      <c r="AB152" s="5"/>
      <c r="AC152" s="5"/>
      <c r="AD152" s="5">
        <v>1567500</v>
      </c>
      <c r="AE152" s="5"/>
      <c r="AF152" s="5">
        <v>1567500</v>
      </c>
      <c r="AG152" s="5"/>
      <c r="AH152" s="5">
        <v>1567500</v>
      </c>
      <c r="AI152" s="5"/>
      <c r="AJ152" s="5">
        <v>1567500</v>
      </c>
      <c r="AK152" s="5"/>
      <c r="AL152" s="5">
        <v>1567500</v>
      </c>
      <c r="AM152" s="5"/>
      <c r="AN152" s="5">
        <v>1567500</v>
      </c>
      <c r="AO152" s="5"/>
      <c r="AP152" s="5">
        <v>1567500</v>
      </c>
      <c r="AQ152" s="5"/>
      <c r="AR152" s="5">
        <v>1567500</v>
      </c>
      <c r="AS152" s="5"/>
      <c r="AT152" s="5">
        <v>1567500</v>
      </c>
      <c r="AU152" s="5"/>
      <c r="AV152" s="5">
        <v>1567500</v>
      </c>
      <c r="AW152" s="5"/>
      <c r="AX152" s="5">
        <v>1567500</v>
      </c>
      <c r="AY152" s="5"/>
      <c r="AZ152" s="5">
        <f t="shared" si="70"/>
        <v>17242500</v>
      </c>
      <c r="BA152" s="15">
        <f t="shared" si="71"/>
        <v>0</v>
      </c>
      <c r="BB152" s="5">
        <f t="shared" si="78"/>
        <v>17242500</v>
      </c>
      <c r="BD152" s="27"/>
      <c r="BF152" s="86"/>
    </row>
    <row r="153" spans="1:58" ht="11.25" hidden="1">
      <c r="A153" s="1" t="s">
        <v>433</v>
      </c>
      <c r="B153" s="41" t="s">
        <v>146</v>
      </c>
      <c r="C153" s="42"/>
      <c r="D153" s="42"/>
      <c r="E153" s="45" t="s">
        <v>301</v>
      </c>
      <c r="F153" s="75" t="s">
        <v>387</v>
      </c>
      <c r="G153" s="40">
        <v>670800000</v>
      </c>
      <c r="H153" s="8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>
        <f t="shared" si="77"/>
        <v>670800000</v>
      </c>
      <c r="AB153" s="5"/>
      <c r="AC153" s="5"/>
      <c r="AD153" s="5">
        <v>67080000</v>
      </c>
      <c r="AE153" s="5"/>
      <c r="AF153" s="5">
        <v>67080000</v>
      </c>
      <c r="AG153" s="5"/>
      <c r="AH153" s="5">
        <v>67080000</v>
      </c>
      <c r="AI153" s="5"/>
      <c r="AJ153" s="5">
        <v>67080000</v>
      </c>
      <c r="AK153" s="5"/>
      <c r="AL153" s="5">
        <v>67080000</v>
      </c>
      <c r="AM153" s="5"/>
      <c r="AN153" s="5">
        <v>67080000</v>
      </c>
      <c r="AO153" s="5"/>
      <c r="AP153" s="5">
        <v>67080000</v>
      </c>
      <c r="AQ153" s="5"/>
      <c r="AR153" s="5">
        <v>67080000</v>
      </c>
      <c r="AS153" s="5"/>
      <c r="AT153" s="5">
        <v>67080000</v>
      </c>
      <c r="AU153" s="5"/>
      <c r="AV153" s="5">
        <v>67080000</v>
      </c>
      <c r="AW153" s="5"/>
      <c r="AX153" s="5"/>
      <c r="AY153" s="5"/>
      <c r="AZ153" s="5">
        <f t="shared" si="70"/>
        <v>670800000</v>
      </c>
      <c r="BA153" s="15">
        <f t="shared" si="71"/>
        <v>0</v>
      </c>
      <c r="BB153" s="5">
        <f t="shared" si="78"/>
        <v>670800000</v>
      </c>
      <c r="BD153" s="27"/>
      <c r="BF153" s="86"/>
    </row>
    <row r="154" spans="1:58" ht="11.25" hidden="1">
      <c r="A154" s="1" t="s">
        <v>434</v>
      </c>
      <c r="B154" s="44" t="s">
        <v>146</v>
      </c>
      <c r="C154" s="42"/>
      <c r="D154" s="42"/>
      <c r="E154" s="45" t="s">
        <v>301</v>
      </c>
      <c r="F154" s="75" t="s">
        <v>271</v>
      </c>
      <c r="G154" s="40">
        <v>150000000</v>
      </c>
      <c r="H154" s="82"/>
      <c r="I154" s="5"/>
      <c r="J154" s="5"/>
      <c r="K154" s="5"/>
      <c r="L154" s="5"/>
      <c r="M154" s="5"/>
      <c r="N154" s="5"/>
      <c r="O154" s="5"/>
      <c r="P154" s="5"/>
      <c r="Q154" s="5"/>
      <c r="R154" s="5">
        <v>0</v>
      </c>
      <c r="S154" s="5"/>
      <c r="T154" s="5"/>
      <c r="U154" s="5"/>
      <c r="V154" s="5"/>
      <c r="W154" s="5"/>
      <c r="X154" s="5"/>
      <c r="Y154" s="5"/>
      <c r="Z154" s="5">
        <f>+S154+T154+U154+V154+W154+X154+Y154</f>
        <v>0</v>
      </c>
      <c r="AA154" s="5">
        <f t="shared" si="77"/>
        <v>150000000</v>
      </c>
      <c r="AB154" s="5"/>
      <c r="AC154" s="5"/>
      <c r="AD154" s="5">
        <v>15000000</v>
      </c>
      <c r="AE154" s="5"/>
      <c r="AF154" s="5">
        <v>15000000</v>
      </c>
      <c r="AG154" s="5"/>
      <c r="AH154" s="5">
        <v>15000000</v>
      </c>
      <c r="AI154" s="5"/>
      <c r="AJ154" s="5">
        <v>15000000</v>
      </c>
      <c r="AK154" s="5"/>
      <c r="AL154" s="5">
        <v>15000000</v>
      </c>
      <c r="AM154" s="5"/>
      <c r="AN154" s="5">
        <v>15000000</v>
      </c>
      <c r="AO154" s="5"/>
      <c r="AP154" s="5">
        <v>15000000</v>
      </c>
      <c r="AQ154" s="5"/>
      <c r="AR154" s="5">
        <v>15000000</v>
      </c>
      <c r="AS154" s="5"/>
      <c r="AT154" s="5">
        <v>15000000</v>
      </c>
      <c r="AU154" s="5"/>
      <c r="AV154" s="5">
        <v>15000000</v>
      </c>
      <c r="AW154" s="5"/>
      <c r="AX154" s="5"/>
      <c r="AY154" s="5"/>
      <c r="AZ154" s="5">
        <f>+AB154+AD154+AF154+AH154+AJ154+AL154+AN154+AP154+AR154+AT154+AV154+AX154</f>
        <v>150000000</v>
      </c>
      <c r="BA154" s="15">
        <f t="shared" si="71"/>
        <v>0</v>
      </c>
      <c r="BB154" s="5">
        <f>+AA154-BA154</f>
        <v>150000000</v>
      </c>
      <c r="BD154" s="27"/>
      <c r="BF154" s="86"/>
    </row>
    <row r="155" spans="1:58" ht="11.25" hidden="1">
      <c r="A155" s="1" t="s">
        <v>435</v>
      </c>
      <c r="B155" s="48" t="s">
        <v>146</v>
      </c>
      <c r="C155" s="42"/>
      <c r="D155" s="42"/>
      <c r="E155" s="49" t="s">
        <v>147</v>
      </c>
      <c r="F155" s="50" t="s">
        <v>390</v>
      </c>
      <c r="G155" s="40">
        <v>446560500</v>
      </c>
      <c r="H155" s="8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>
        <f t="shared" si="77"/>
        <v>446560500</v>
      </c>
      <c r="AB155" s="5"/>
      <c r="AC155" s="5"/>
      <c r="AD155" s="5">
        <v>40596410</v>
      </c>
      <c r="AE155" s="5"/>
      <c r="AF155" s="5">
        <v>40596410</v>
      </c>
      <c r="AG155" s="5"/>
      <c r="AH155" s="5">
        <v>40596410</v>
      </c>
      <c r="AI155" s="5"/>
      <c r="AJ155" s="5">
        <v>40596410</v>
      </c>
      <c r="AK155" s="5"/>
      <c r="AL155" s="5">
        <v>40596410</v>
      </c>
      <c r="AM155" s="5"/>
      <c r="AN155" s="5">
        <v>40596410</v>
      </c>
      <c r="AO155" s="5"/>
      <c r="AP155" s="5">
        <v>40596410</v>
      </c>
      <c r="AQ155" s="5"/>
      <c r="AR155" s="5">
        <v>40596410</v>
      </c>
      <c r="AS155" s="5"/>
      <c r="AT155" s="5">
        <v>40596410</v>
      </c>
      <c r="AU155" s="5"/>
      <c r="AV155" s="5">
        <v>40596410</v>
      </c>
      <c r="AW155" s="5"/>
      <c r="AX155" s="5">
        <v>40596400</v>
      </c>
      <c r="AY155" s="5"/>
      <c r="AZ155" s="5">
        <f t="shared" si="70"/>
        <v>446560500</v>
      </c>
      <c r="BA155" s="15">
        <f t="shared" si="71"/>
        <v>0</v>
      </c>
      <c r="BB155" s="5">
        <f t="shared" si="78"/>
        <v>446560500</v>
      </c>
      <c r="BD155" s="27"/>
      <c r="BF155" s="86"/>
    </row>
    <row r="156" spans="1:58" ht="11.25" hidden="1">
      <c r="A156" s="1" t="s">
        <v>436</v>
      </c>
      <c r="B156" s="48" t="s">
        <v>146</v>
      </c>
      <c r="C156" s="42"/>
      <c r="D156" s="42"/>
      <c r="E156" s="49" t="s">
        <v>147</v>
      </c>
      <c r="F156" s="50" t="s">
        <v>271</v>
      </c>
      <c r="G156" s="40">
        <v>175000000</v>
      </c>
      <c r="H156" s="8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>
        <f t="shared" si="77"/>
        <v>175000000</v>
      </c>
      <c r="AB156" s="5"/>
      <c r="AC156" s="5"/>
      <c r="AD156" s="5">
        <v>17500000</v>
      </c>
      <c r="AE156" s="5"/>
      <c r="AF156" s="5">
        <v>17500000</v>
      </c>
      <c r="AG156" s="5"/>
      <c r="AH156" s="5">
        <v>17500000</v>
      </c>
      <c r="AI156" s="5"/>
      <c r="AJ156" s="5">
        <v>17500000</v>
      </c>
      <c r="AK156" s="5"/>
      <c r="AL156" s="5">
        <v>17500000</v>
      </c>
      <c r="AM156" s="5"/>
      <c r="AN156" s="5">
        <v>17500000</v>
      </c>
      <c r="AO156" s="5"/>
      <c r="AP156" s="5">
        <v>17500000</v>
      </c>
      <c r="AQ156" s="5"/>
      <c r="AR156" s="5">
        <v>17500000</v>
      </c>
      <c r="AS156" s="5"/>
      <c r="AT156" s="5">
        <v>17500000</v>
      </c>
      <c r="AU156" s="5"/>
      <c r="AV156" s="5">
        <v>17500000</v>
      </c>
      <c r="AW156" s="5"/>
      <c r="AX156" s="5"/>
      <c r="AY156" s="5"/>
      <c r="AZ156" s="5">
        <f t="shared" si="70"/>
        <v>175000000</v>
      </c>
      <c r="BA156" s="15">
        <f t="shared" si="71"/>
        <v>0</v>
      </c>
      <c r="BB156" s="5">
        <f t="shared" si="78"/>
        <v>175000000</v>
      </c>
      <c r="BD156" s="27"/>
      <c r="BF156" s="86"/>
    </row>
    <row r="157" spans="1:58" ht="11.25" hidden="1">
      <c r="A157" s="1" t="s">
        <v>437</v>
      </c>
      <c r="B157" s="41" t="s">
        <v>146</v>
      </c>
      <c r="C157" s="42"/>
      <c r="D157" s="42"/>
      <c r="E157" s="45" t="s">
        <v>301</v>
      </c>
      <c r="F157" s="75" t="s">
        <v>271</v>
      </c>
      <c r="G157" s="40">
        <v>145000000</v>
      </c>
      <c r="H157" s="8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>
        <f t="shared" si="77"/>
        <v>145000000</v>
      </c>
      <c r="AB157" s="5"/>
      <c r="AC157" s="5"/>
      <c r="AD157" s="5">
        <v>14500000</v>
      </c>
      <c r="AE157" s="5"/>
      <c r="AF157" s="5">
        <v>14500000</v>
      </c>
      <c r="AG157" s="5"/>
      <c r="AH157" s="5">
        <v>14500000</v>
      </c>
      <c r="AI157" s="5"/>
      <c r="AJ157" s="5">
        <v>14500000</v>
      </c>
      <c r="AK157" s="5"/>
      <c r="AL157" s="5">
        <v>14500000</v>
      </c>
      <c r="AM157" s="5"/>
      <c r="AN157" s="5">
        <v>14500000</v>
      </c>
      <c r="AO157" s="5"/>
      <c r="AP157" s="5">
        <v>14500000</v>
      </c>
      <c r="AQ157" s="5"/>
      <c r="AR157" s="5">
        <v>14500000</v>
      </c>
      <c r="AS157" s="5"/>
      <c r="AT157" s="5">
        <v>14500000</v>
      </c>
      <c r="AU157" s="5"/>
      <c r="AV157" s="5">
        <v>14500000</v>
      </c>
      <c r="AW157" s="5"/>
      <c r="AX157" s="5"/>
      <c r="AY157" s="5"/>
      <c r="AZ157" s="5">
        <f t="shared" si="70"/>
        <v>145000000</v>
      </c>
      <c r="BA157" s="15">
        <f t="shared" si="71"/>
        <v>0</v>
      </c>
      <c r="BB157" s="5">
        <f t="shared" si="78"/>
        <v>145000000</v>
      </c>
      <c r="BD157" s="27"/>
      <c r="BF157" s="86"/>
    </row>
    <row r="158" spans="1:58" ht="11.25" hidden="1">
      <c r="A158" s="1" t="s">
        <v>438</v>
      </c>
      <c r="B158" s="41" t="s">
        <v>146</v>
      </c>
      <c r="C158" s="42"/>
      <c r="D158" s="42"/>
      <c r="E158" s="45" t="s">
        <v>147</v>
      </c>
      <c r="F158" s="75" t="s">
        <v>271</v>
      </c>
      <c r="G158" s="40">
        <v>67760000</v>
      </c>
      <c r="H158" s="8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>
        <f t="shared" si="77"/>
        <v>67760000</v>
      </c>
      <c r="AB158" s="5"/>
      <c r="AC158" s="5"/>
      <c r="AD158" s="5">
        <v>6160000</v>
      </c>
      <c r="AE158" s="5"/>
      <c r="AF158" s="5">
        <v>6160000</v>
      </c>
      <c r="AG158" s="5"/>
      <c r="AH158" s="5">
        <v>6160000</v>
      </c>
      <c r="AI158" s="5"/>
      <c r="AJ158" s="5">
        <v>6160000</v>
      </c>
      <c r="AK158" s="5"/>
      <c r="AL158" s="5">
        <v>6160000</v>
      </c>
      <c r="AM158" s="5"/>
      <c r="AN158" s="5">
        <v>6160000</v>
      </c>
      <c r="AO158" s="5"/>
      <c r="AP158" s="5">
        <v>6160000</v>
      </c>
      <c r="AQ158" s="5"/>
      <c r="AR158" s="5">
        <v>6160000</v>
      </c>
      <c r="AS158" s="5"/>
      <c r="AT158" s="5">
        <v>6160000</v>
      </c>
      <c r="AU158" s="5"/>
      <c r="AV158" s="5">
        <v>6160000</v>
      </c>
      <c r="AW158" s="5"/>
      <c r="AX158" s="5">
        <v>6160000</v>
      </c>
      <c r="AY158" s="5"/>
      <c r="AZ158" s="99">
        <f t="shared" si="70"/>
        <v>67760000</v>
      </c>
      <c r="BA158" s="15">
        <f t="shared" si="71"/>
        <v>0</v>
      </c>
      <c r="BB158" s="5">
        <f t="shared" si="78"/>
        <v>67760000</v>
      </c>
      <c r="BD158" s="27"/>
      <c r="BF158" s="86">
        <f>AZ158-AA158</f>
        <v>0</v>
      </c>
    </row>
    <row r="159" spans="1:58" ht="11.25" hidden="1">
      <c r="A159" s="1" t="s">
        <v>439</v>
      </c>
      <c r="B159" s="41" t="s">
        <v>146</v>
      </c>
      <c r="C159" s="42"/>
      <c r="D159" s="42"/>
      <c r="E159" s="45" t="s">
        <v>301</v>
      </c>
      <c r="F159" s="75" t="s">
        <v>307</v>
      </c>
      <c r="G159" s="40">
        <v>7240000</v>
      </c>
      <c r="H159" s="8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>
        <f t="shared" si="77"/>
        <v>7240000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>
        <v>7240000</v>
      </c>
      <c r="AW159" s="5"/>
      <c r="AX159" s="5"/>
      <c r="AY159" s="5"/>
      <c r="AZ159" s="5">
        <f t="shared" si="70"/>
        <v>7240000</v>
      </c>
      <c r="BA159" s="15">
        <f t="shared" si="71"/>
        <v>0</v>
      </c>
      <c r="BB159" s="5">
        <f t="shared" si="78"/>
        <v>7240000</v>
      </c>
      <c r="BD159" s="27"/>
      <c r="BF159" s="86"/>
    </row>
    <row r="160" spans="1:58" ht="11.25" hidden="1">
      <c r="A160" s="1" t="s">
        <v>440</v>
      </c>
      <c r="B160" s="41" t="s">
        <v>146</v>
      </c>
      <c r="C160" s="42"/>
      <c r="D160" s="42"/>
      <c r="E160" s="45" t="s">
        <v>301</v>
      </c>
      <c r="F160" s="75" t="s">
        <v>271</v>
      </c>
      <c r="G160" s="40">
        <v>150000000</v>
      </c>
      <c r="H160" s="8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>
        <f t="shared" si="77"/>
        <v>150000000</v>
      </c>
      <c r="AB160" s="5"/>
      <c r="AC160" s="5"/>
      <c r="AD160" s="5">
        <v>15000000</v>
      </c>
      <c r="AE160" s="5"/>
      <c r="AF160" s="5">
        <v>15000000</v>
      </c>
      <c r="AG160" s="5"/>
      <c r="AH160" s="5">
        <v>15000000</v>
      </c>
      <c r="AI160" s="5"/>
      <c r="AJ160" s="5">
        <v>15000000</v>
      </c>
      <c r="AK160" s="5"/>
      <c r="AL160" s="5">
        <v>15000000</v>
      </c>
      <c r="AM160" s="5"/>
      <c r="AN160" s="5">
        <v>15000000</v>
      </c>
      <c r="AO160" s="5"/>
      <c r="AP160" s="5">
        <v>15000000</v>
      </c>
      <c r="AQ160" s="5"/>
      <c r="AR160" s="5">
        <v>15000000</v>
      </c>
      <c r="AS160" s="5"/>
      <c r="AT160" s="5">
        <v>15000000</v>
      </c>
      <c r="AU160" s="5"/>
      <c r="AV160" s="5">
        <v>15000000</v>
      </c>
      <c r="AW160" s="5"/>
      <c r="AX160" s="5"/>
      <c r="AY160" s="5"/>
      <c r="AZ160" s="5">
        <f t="shared" si="70"/>
        <v>150000000</v>
      </c>
      <c r="BA160" s="15">
        <f t="shared" si="71"/>
        <v>0</v>
      </c>
      <c r="BB160" s="5">
        <f t="shared" si="78"/>
        <v>150000000</v>
      </c>
      <c r="BD160" s="27"/>
      <c r="BF160" s="86"/>
    </row>
    <row r="161" spans="1:58" ht="11.25" hidden="1">
      <c r="A161" s="1" t="s">
        <v>441</v>
      </c>
      <c r="B161" s="41" t="s">
        <v>146</v>
      </c>
      <c r="C161" s="42"/>
      <c r="D161" s="42"/>
      <c r="E161" s="45" t="s">
        <v>301</v>
      </c>
      <c r="F161" s="75" t="s">
        <v>271</v>
      </c>
      <c r="G161" s="40">
        <v>355400000</v>
      </c>
      <c r="H161" s="8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>
        <f t="shared" si="77"/>
        <v>355400000</v>
      </c>
      <c r="AB161" s="5"/>
      <c r="AC161" s="5"/>
      <c r="AD161" s="5">
        <v>35540000</v>
      </c>
      <c r="AE161" s="5"/>
      <c r="AF161" s="5">
        <v>35540000</v>
      </c>
      <c r="AG161" s="5"/>
      <c r="AH161" s="5">
        <v>35540000</v>
      </c>
      <c r="AI161" s="5"/>
      <c r="AJ161" s="5">
        <v>35540000</v>
      </c>
      <c r="AK161" s="5"/>
      <c r="AL161" s="5">
        <v>35540000</v>
      </c>
      <c r="AM161" s="5"/>
      <c r="AN161" s="5">
        <v>35540000</v>
      </c>
      <c r="AO161" s="5"/>
      <c r="AP161" s="5">
        <v>35540000</v>
      </c>
      <c r="AQ161" s="5"/>
      <c r="AR161" s="5">
        <v>35540000</v>
      </c>
      <c r="AS161" s="5"/>
      <c r="AT161" s="5">
        <v>35540000</v>
      </c>
      <c r="AU161" s="5"/>
      <c r="AV161" s="5">
        <v>35540000</v>
      </c>
      <c r="AW161" s="5"/>
      <c r="AX161" s="5"/>
      <c r="AY161" s="5"/>
      <c r="AZ161" s="5">
        <f t="shared" si="70"/>
        <v>355400000</v>
      </c>
      <c r="BA161" s="15">
        <f t="shared" si="71"/>
        <v>0</v>
      </c>
      <c r="BB161" s="5">
        <f t="shared" si="78"/>
        <v>355400000</v>
      </c>
      <c r="BD161" s="27"/>
      <c r="BF161" s="86"/>
    </row>
    <row r="162" spans="1:58" ht="11.25" hidden="1">
      <c r="A162" s="1" t="s">
        <v>442</v>
      </c>
      <c r="B162" s="48" t="s">
        <v>146</v>
      </c>
      <c r="C162" s="42"/>
      <c r="D162" s="42"/>
      <c r="E162" s="49" t="s">
        <v>147</v>
      </c>
      <c r="F162" s="50" t="s">
        <v>271</v>
      </c>
      <c r="G162" s="40">
        <v>53200000</v>
      </c>
      <c r="H162" s="82"/>
      <c r="I162" s="5"/>
      <c r="J162" s="5"/>
      <c r="K162" s="5"/>
      <c r="L162" s="5"/>
      <c r="M162" s="5"/>
      <c r="N162" s="5"/>
      <c r="O162" s="5"/>
      <c r="P162" s="5"/>
      <c r="Q162" s="5"/>
      <c r="R162" s="5">
        <f aca="true" t="shared" si="79" ref="R162:R169">+K162+L162+M162+N162+O162+P162+Q162</f>
        <v>0</v>
      </c>
      <c r="S162" s="5"/>
      <c r="T162" s="5"/>
      <c r="U162" s="5"/>
      <c r="V162" s="5"/>
      <c r="W162" s="5"/>
      <c r="X162" s="5"/>
      <c r="Y162" s="5"/>
      <c r="Z162" s="5">
        <f aca="true" t="shared" si="80" ref="Z162:Z169">+S162+T162+U162+V162+W162+X162+Y162</f>
        <v>0</v>
      </c>
      <c r="AA162" s="5">
        <f aca="true" t="shared" si="81" ref="AA162:AA170">+G162+H162-I162-J162-R162+Z162</f>
        <v>53200000</v>
      </c>
      <c r="AB162" s="5"/>
      <c r="AC162" s="5"/>
      <c r="AD162" s="5">
        <v>8866667</v>
      </c>
      <c r="AE162" s="5"/>
      <c r="AF162" s="5">
        <v>8866667</v>
      </c>
      <c r="AG162" s="5"/>
      <c r="AH162" s="5">
        <v>8866667</v>
      </c>
      <c r="AI162" s="5"/>
      <c r="AJ162" s="5">
        <v>8866667</v>
      </c>
      <c r="AK162" s="5"/>
      <c r="AL162" s="5">
        <v>8866667</v>
      </c>
      <c r="AM162" s="5"/>
      <c r="AN162" s="5">
        <v>8866665</v>
      </c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>
        <f t="shared" si="70"/>
        <v>53200000</v>
      </c>
      <c r="BA162" s="15">
        <f t="shared" si="71"/>
        <v>0</v>
      </c>
      <c r="BB162" s="5">
        <f aca="true" t="shared" si="82" ref="BB162:BB169">+AA162-BA162</f>
        <v>53200000</v>
      </c>
      <c r="BD162" s="27">
        <f aca="true" t="shared" si="83" ref="BD162:BD169">+AA162-AZ162</f>
        <v>0</v>
      </c>
      <c r="BF162" s="86"/>
    </row>
    <row r="163" spans="1:58" ht="11.25" hidden="1">
      <c r="A163" s="1" t="s">
        <v>443</v>
      </c>
      <c r="B163" s="48" t="s">
        <v>146</v>
      </c>
      <c r="C163" s="42"/>
      <c r="D163" s="42"/>
      <c r="E163" s="49" t="s">
        <v>147</v>
      </c>
      <c r="F163" s="50" t="s">
        <v>309</v>
      </c>
      <c r="G163" s="40">
        <v>114669500</v>
      </c>
      <c r="H163" s="82"/>
      <c r="I163" s="5"/>
      <c r="J163" s="5"/>
      <c r="K163" s="5"/>
      <c r="L163" s="5"/>
      <c r="M163" s="5"/>
      <c r="N163" s="5"/>
      <c r="O163" s="5"/>
      <c r="P163" s="5"/>
      <c r="Q163" s="5"/>
      <c r="R163" s="5">
        <f t="shared" si="79"/>
        <v>0</v>
      </c>
      <c r="S163" s="5"/>
      <c r="T163" s="5"/>
      <c r="U163" s="5"/>
      <c r="V163" s="5"/>
      <c r="W163" s="5"/>
      <c r="X163" s="5"/>
      <c r="Y163" s="5"/>
      <c r="Z163" s="5">
        <f t="shared" si="80"/>
        <v>0</v>
      </c>
      <c r="AA163" s="5">
        <f t="shared" si="81"/>
        <v>114669500</v>
      </c>
      <c r="AB163" s="5"/>
      <c r="AC163" s="5"/>
      <c r="AD163" s="5">
        <v>11466950</v>
      </c>
      <c r="AE163" s="5"/>
      <c r="AF163" s="5">
        <v>11466950</v>
      </c>
      <c r="AG163" s="5"/>
      <c r="AH163" s="5">
        <v>11466950</v>
      </c>
      <c r="AI163" s="5"/>
      <c r="AJ163" s="5">
        <v>11466950</v>
      </c>
      <c r="AK163" s="5"/>
      <c r="AL163" s="5">
        <v>11466950</v>
      </c>
      <c r="AM163" s="5"/>
      <c r="AN163" s="5">
        <v>11466950</v>
      </c>
      <c r="AO163" s="5"/>
      <c r="AP163" s="5">
        <v>11466950</v>
      </c>
      <c r="AQ163" s="5"/>
      <c r="AR163" s="5">
        <v>11466950</v>
      </c>
      <c r="AS163" s="5"/>
      <c r="AT163" s="5">
        <v>11466950</v>
      </c>
      <c r="AU163" s="5"/>
      <c r="AV163" s="5">
        <v>11466950</v>
      </c>
      <c r="AW163" s="5"/>
      <c r="AX163" s="5"/>
      <c r="AY163" s="5"/>
      <c r="AZ163" s="5">
        <f t="shared" si="70"/>
        <v>114669500</v>
      </c>
      <c r="BA163" s="15">
        <f t="shared" si="71"/>
        <v>0</v>
      </c>
      <c r="BB163" s="5">
        <f t="shared" si="82"/>
        <v>114669500</v>
      </c>
      <c r="BD163" s="27">
        <f t="shared" si="83"/>
        <v>0</v>
      </c>
      <c r="BF163" s="86"/>
    </row>
    <row r="164" spans="1:58" ht="11.25" hidden="1">
      <c r="A164" s="1" t="s">
        <v>444</v>
      </c>
      <c r="B164" s="41" t="s">
        <v>146</v>
      </c>
      <c r="C164" s="42"/>
      <c r="D164" s="42"/>
      <c r="E164" s="45" t="s">
        <v>301</v>
      </c>
      <c r="F164" s="50" t="s">
        <v>271</v>
      </c>
      <c r="G164" s="40">
        <v>60000000</v>
      </c>
      <c r="H164" s="82"/>
      <c r="I164" s="5"/>
      <c r="J164" s="5"/>
      <c r="K164" s="5"/>
      <c r="L164" s="5"/>
      <c r="M164" s="5"/>
      <c r="N164" s="5"/>
      <c r="O164" s="5"/>
      <c r="P164" s="5"/>
      <c r="Q164" s="5"/>
      <c r="R164" s="5">
        <f t="shared" si="79"/>
        <v>0</v>
      </c>
      <c r="S164" s="5"/>
      <c r="T164" s="5"/>
      <c r="U164" s="5"/>
      <c r="V164" s="5"/>
      <c r="W164" s="5"/>
      <c r="X164" s="5"/>
      <c r="Y164" s="5"/>
      <c r="Z164" s="5">
        <v>25190990</v>
      </c>
      <c r="AA164" s="5">
        <f t="shared" si="81"/>
        <v>85190990</v>
      </c>
      <c r="AB164" s="5"/>
      <c r="AC164" s="5"/>
      <c r="AD164" s="5"/>
      <c r="AE164" s="5"/>
      <c r="AF164" s="5">
        <v>5190990</v>
      </c>
      <c r="AG164" s="5"/>
      <c r="AH164" s="5"/>
      <c r="AI164" s="5"/>
      <c r="AJ164" s="5">
        <v>10000000</v>
      </c>
      <c r="AK164" s="5"/>
      <c r="AL164" s="5">
        <v>10000000</v>
      </c>
      <c r="AM164" s="5"/>
      <c r="AN164" s="5">
        <v>10000000</v>
      </c>
      <c r="AO164" s="5"/>
      <c r="AP164" s="5">
        <v>10000000</v>
      </c>
      <c r="AQ164" s="5"/>
      <c r="AR164" s="5">
        <v>10000000</v>
      </c>
      <c r="AS164" s="5"/>
      <c r="AT164" s="5">
        <v>10000000</v>
      </c>
      <c r="AU164" s="5"/>
      <c r="AV164" s="5">
        <v>10000000</v>
      </c>
      <c r="AW164" s="5"/>
      <c r="AX164" s="5">
        <v>10000000</v>
      </c>
      <c r="AY164" s="5"/>
      <c r="AZ164" s="5">
        <f t="shared" si="70"/>
        <v>85190990</v>
      </c>
      <c r="BA164" s="15">
        <f t="shared" si="71"/>
        <v>0</v>
      </c>
      <c r="BB164" s="5">
        <f t="shared" si="82"/>
        <v>85190990</v>
      </c>
      <c r="BD164" s="27">
        <f t="shared" si="83"/>
        <v>0</v>
      </c>
      <c r="BF164" s="86"/>
    </row>
    <row r="165" spans="1:58" ht="11.25" hidden="1">
      <c r="A165" s="1" t="s">
        <v>445</v>
      </c>
      <c r="B165" s="41" t="s">
        <v>146</v>
      </c>
      <c r="C165" s="42"/>
      <c r="D165" s="42"/>
      <c r="E165" s="45" t="s">
        <v>301</v>
      </c>
      <c r="F165" s="50" t="s">
        <v>388</v>
      </c>
      <c r="G165" s="40">
        <v>40000000</v>
      </c>
      <c r="H165" s="82"/>
      <c r="I165" s="5"/>
      <c r="J165" s="5"/>
      <c r="K165" s="5"/>
      <c r="L165" s="5"/>
      <c r="M165" s="5"/>
      <c r="N165" s="5"/>
      <c r="O165" s="5"/>
      <c r="P165" s="5"/>
      <c r="Q165" s="5"/>
      <c r="R165" s="5">
        <f t="shared" si="79"/>
        <v>0</v>
      </c>
      <c r="S165" s="5"/>
      <c r="T165" s="5"/>
      <c r="U165" s="5"/>
      <c r="V165" s="5"/>
      <c r="W165" s="5"/>
      <c r="X165" s="5"/>
      <c r="Y165" s="5"/>
      <c r="Z165" s="5">
        <f t="shared" si="80"/>
        <v>0</v>
      </c>
      <c r="AA165" s="5">
        <f t="shared" si="81"/>
        <v>40000000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>
        <v>10000000</v>
      </c>
      <c r="AS165" s="5"/>
      <c r="AT165" s="5">
        <v>10000000</v>
      </c>
      <c r="AU165" s="5"/>
      <c r="AV165" s="5">
        <v>10000000</v>
      </c>
      <c r="AW165" s="5"/>
      <c r="AX165" s="5">
        <v>10000000</v>
      </c>
      <c r="AY165" s="5"/>
      <c r="AZ165" s="5">
        <f t="shared" si="70"/>
        <v>40000000</v>
      </c>
      <c r="BA165" s="15">
        <f t="shared" si="71"/>
        <v>0</v>
      </c>
      <c r="BB165" s="5">
        <f t="shared" si="82"/>
        <v>40000000</v>
      </c>
      <c r="BD165" s="27">
        <f t="shared" si="83"/>
        <v>0</v>
      </c>
      <c r="BF165" s="86"/>
    </row>
    <row r="166" spans="1:58" ht="11.25" hidden="1">
      <c r="A166" s="1" t="s">
        <v>446</v>
      </c>
      <c r="B166" s="41" t="s">
        <v>146</v>
      </c>
      <c r="C166" s="42"/>
      <c r="D166" s="42"/>
      <c r="E166" s="45" t="s">
        <v>301</v>
      </c>
      <c r="F166" s="50" t="s">
        <v>271</v>
      </c>
      <c r="G166" s="40">
        <v>155000000</v>
      </c>
      <c r="H166" s="82"/>
      <c r="I166" s="5"/>
      <c r="J166" s="5"/>
      <c r="K166" s="5"/>
      <c r="L166" s="5"/>
      <c r="M166" s="5"/>
      <c r="N166" s="5"/>
      <c r="O166" s="5"/>
      <c r="P166" s="5"/>
      <c r="Q166" s="5"/>
      <c r="R166" s="5">
        <f t="shared" si="79"/>
        <v>0</v>
      </c>
      <c r="S166" s="5"/>
      <c r="T166" s="5"/>
      <c r="U166" s="5"/>
      <c r="V166" s="5"/>
      <c r="W166" s="5"/>
      <c r="X166" s="5"/>
      <c r="Y166" s="5"/>
      <c r="Z166" s="5">
        <f t="shared" si="80"/>
        <v>0</v>
      </c>
      <c r="AA166" s="5">
        <f t="shared" si="81"/>
        <v>155000000</v>
      </c>
      <c r="AB166" s="5"/>
      <c r="AC166" s="5"/>
      <c r="AD166" s="5">
        <v>15500000</v>
      </c>
      <c r="AE166" s="5"/>
      <c r="AF166" s="5">
        <v>15500000</v>
      </c>
      <c r="AG166" s="5"/>
      <c r="AH166" s="5">
        <v>15500000</v>
      </c>
      <c r="AI166" s="5"/>
      <c r="AJ166" s="5">
        <v>15500000</v>
      </c>
      <c r="AK166" s="5"/>
      <c r="AL166" s="5">
        <v>15500000</v>
      </c>
      <c r="AM166" s="5"/>
      <c r="AN166" s="5">
        <v>15500000</v>
      </c>
      <c r="AO166" s="5"/>
      <c r="AP166" s="5">
        <v>15500000</v>
      </c>
      <c r="AQ166" s="5"/>
      <c r="AR166" s="5">
        <v>15500000</v>
      </c>
      <c r="AS166" s="5"/>
      <c r="AT166" s="5">
        <v>15500000</v>
      </c>
      <c r="AU166" s="5"/>
      <c r="AV166" s="5">
        <v>15500000</v>
      </c>
      <c r="AW166" s="5"/>
      <c r="AX166" s="5"/>
      <c r="AY166" s="5"/>
      <c r="AZ166" s="5">
        <f t="shared" si="70"/>
        <v>155000000</v>
      </c>
      <c r="BA166" s="15">
        <f t="shared" si="71"/>
        <v>0</v>
      </c>
      <c r="BB166" s="5">
        <f t="shared" si="82"/>
        <v>155000000</v>
      </c>
      <c r="BD166" s="27">
        <f t="shared" si="83"/>
        <v>0</v>
      </c>
      <c r="BF166" s="86"/>
    </row>
    <row r="167" spans="1:58" ht="11.25" hidden="1">
      <c r="A167" s="1" t="s">
        <v>447</v>
      </c>
      <c r="B167" s="41" t="s">
        <v>146</v>
      </c>
      <c r="C167" s="42"/>
      <c r="D167" s="42"/>
      <c r="E167" s="45" t="s">
        <v>301</v>
      </c>
      <c r="F167" s="50" t="s">
        <v>389</v>
      </c>
      <c r="G167" s="40">
        <v>125000000</v>
      </c>
      <c r="H167" s="82"/>
      <c r="I167" s="5"/>
      <c r="J167" s="5"/>
      <c r="K167" s="5"/>
      <c r="L167" s="5"/>
      <c r="M167" s="5"/>
      <c r="N167" s="5"/>
      <c r="O167" s="5"/>
      <c r="P167" s="5"/>
      <c r="Q167" s="5"/>
      <c r="R167" s="5">
        <f t="shared" si="79"/>
        <v>0</v>
      </c>
      <c r="S167" s="5"/>
      <c r="T167" s="5"/>
      <c r="U167" s="5"/>
      <c r="V167" s="5"/>
      <c r="W167" s="5"/>
      <c r="X167" s="5"/>
      <c r="Y167" s="5"/>
      <c r="Z167" s="5">
        <f t="shared" si="80"/>
        <v>0</v>
      </c>
      <c r="AA167" s="5">
        <f t="shared" si="81"/>
        <v>125000000</v>
      </c>
      <c r="AB167" s="5"/>
      <c r="AC167" s="5"/>
      <c r="AD167" s="5">
        <v>12500000</v>
      </c>
      <c r="AE167" s="5"/>
      <c r="AF167" s="5">
        <v>12500000</v>
      </c>
      <c r="AG167" s="5"/>
      <c r="AH167" s="5">
        <v>12500000</v>
      </c>
      <c r="AI167" s="5"/>
      <c r="AJ167" s="5">
        <v>12500000</v>
      </c>
      <c r="AK167" s="5"/>
      <c r="AL167" s="5">
        <v>12500000</v>
      </c>
      <c r="AM167" s="5"/>
      <c r="AN167" s="5">
        <v>12500000</v>
      </c>
      <c r="AO167" s="5"/>
      <c r="AP167" s="5">
        <v>12500000</v>
      </c>
      <c r="AQ167" s="5"/>
      <c r="AR167" s="5">
        <v>12500000</v>
      </c>
      <c r="AS167" s="5"/>
      <c r="AT167" s="5">
        <v>12500000</v>
      </c>
      <c r="AU167" s="5"/>
      <c r="AV167" s="5">
        <v>12500000</v>
      </c>
      <c r="AW167" s="5"/>
      <c r="AX167" s="5"/>
      <c r="AY167" s="5"/>
      <c r="AZ167" s="5">
        <f t="shared" si="70"/>
        <v>125000000</v>
      </c>
      <c r="BA167" s="15">
        <f t="shared" si="71"/>
        <v>0</v>
      </c>
      <c r="BB167" s="5">
        <f t="shared" si="82"/>
        <v>125000000</v>
      </c>
      <c r="BD167" s="27">
        <f t="shared" si="83"/>
        <v>0</v>
      </c>
      <c r="BF167" s="86"/>
    </row>
    <row r="168" spans="1:58" ht="11.25" hidden="1">
      <c r="A168" s="1" t="s">
        <v>448</v>
      </c>
      <c r="B168" s="41" t="s">
        <v>146</v>
      </c>
      <c r="C168" s="42"/>
      <c r="D168" s="42"/>
      <c r="E168" s="45" t="s">
        <v>301</v>
      </c>
      <c r="F168" s="50" t="s">
        <v>271</v>
      </c>
      <c r="G168" s="40">
        <v>25000000</v>
      </c>
      <c r="H168" s="82"/>
      <c r="I168" s="5"/>
      <c r="J168" s="5"/>
      <c r="K168" s="5"/>
      <c r="L168" s="5"/>
      <c r="M168" s="5"/>
      <c r="N168" s="5"/>
      <c r="O168" s="5"/>
      <c r="P168" s="5"/>
      <c r="Q168" s="5"/>
      <c r="R168" s="5">
        <f t="shared" si="79"/>
        <v>0</v>
      </c>
      <c r="S168" s="5"/>
      <c r="T168" s="5"/>
      <c r="U168" s="5"/>
      <c r="V168" s="5"/>
      <c r="W168" s="5"/>
      <c r="X168" s="5"/>
      <c r="Y168" s="5"/>
      <c r="Z168" s="5">
        <f t="shared" si="80"/>
        <v>0</v>
      </c>
      <c r="AA168" s="5">
        <f t="shared" si="81"/>
        <v>25000000</v>
      </c>
      <c r="AB168" s="5"/>
      <c r="AC168" s="5"/>
      <c r="AD168" s="5">
        <v>5000000</v>
      </c>
      <c r="AE168" s="5"/>
      <c r="AF168" s="5">
        <v>5000000</v>
      </c>
      <c r="AG168" s="5"/>
      <c r="AH168" s="5">
        <v>5000000</v>
      </c>
      <c r="AI168" s="5"/>
      <c r="AJ168" s="5">
        <v>5000000</v>
      </c>
      <c r="AK168" s="5"/>
      <c r="AL168" s="5">
        <v>5000000</v>
      </c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>
        <f t="shared" si="70"/>
        <v>25000000</v>
      </c>
      <c r="BA168" s="15">
        <f t="shared" si="71"/>
        <v>0</v>
      </c>
      <c r="BB168" s="5">
        <f t="shared" si="82"/>
        <v>25000000</v>
      </c>
      <c r="BD168" s="27">
        <f t="shared" si="83"/>
        <v>0</v>
      </c>
      <c r="BF168" s="86"/>
    </row>
    <row r="169" spans="1:58" ht="11.25" hidden="1">
      <c r="A169" s="1" t="s">
        <v>449</v>
      </c>
      <c r="B169" s="41" t="s">
        <v>146</v>
      </c>
      <c r="C169" s="42"/>
      <c r="D169" s="42"/>
      <c r="E169" s="45" t="s">
        <v>301</v>
      </c>
      <c r="F169" s="50" t="s">
        <v>271</v>
      </c>
      <c r="G169" s="40">
        <v>296000000</v>
      </c>
      <c r="H169" s="82"/>
      <c r="I169" s="5"/>
      <c r="J169" s="5"/>
      <c r="K169" s="5"/>
      <c r="L169" s="5"/>
      <c r="M169" s="5"/>
      <c r="N169" s="5"/>
      <c r="O169" s="5"/>
      <c r="P169" s="5"/>
      <c r="Q169" s="5"/>
      <c r="R169" s="5">
        <f t="shared" si="79"/>
        <v>0</v>
      </c>
      <c r="S169" s="5"/>
      <c r="T169" s="5"/>
      <c r="U169" s="5"/>
      <c r="V169" s="5"/>
      <c r="W169" s="5"/>
      <c r="X169" s="5"/>
      <c r="Y169" s="5"/>
      <c r="Z169" s="5">
        <f t="shared" si="80"/>
        <v>0</v>
      </c>
      <c r="AA169" s="5">
        <f t="shared" si="81"/>
        <v>296000000</v>
      </c>
      <c r="AB169" s="5"/>
      <c r="AC169" s="5"/>
      <c r="AD169" s="5">
        <v>29600000</v>
      </c>
      <c r="AE169" s="5"/>
      <c r="AF169" s="5">
        <v>29600000</v>
      </c>
      <c r="AG169" s="5"/>
      <c r="AH169" s="5">
        <v>29600000</v>
      </c>
      <c r="AI169" s="5"/>
      <c r="AJ169" s="5">
        <v>29600000</v>
      </c>
      <c r="AK169" s="5"/>
      <c r="AL169" s="5">
        <v>29600000</v>
      </c>
      <c r="AM169" s="5"/>
      <c r="AN169" s="5">
        <v>29600000</v>
      </c>
      <c r="AO169" s="5"/>
      <c r="AP169" s="5">
        <v>29600000</v>
      </c>
      <c r="AQ169" s="5"/>
      <c r="AR169" s="5">
        <v>29600000</v>
      </c>
      <c r="AS169" s="5"/>
      <c r="AT169" s="5">
        <v>29600000</v>
      </c>
      <c r="AU169" s="5"/>
      <c r="AV169" s="5">
        <v>29600000</v>
      </c>
      <c r="AW169" s="5"/>
      <c r="AX169" s="5"/>
      <c r="AY169" s="5"/>
      <c r="AZ169" s="5">
        <f t="shared" si="70"/>
        <v>296000000</v>
      </c>
      <c r="BA169" s="15">
        <f t="shared" si="71"/>
        <v>0</v>
      </c>
      <c r="BB169" s="5">
        <f t="shared" si="82"/>
        <v>296000000</v>
      </c>
      <c r="BD169" s="27">
        <f t="shared" si="83"/>
        <v>0</v>
      </c>
      <c r="BF169" s="86"/>
    </row>
    <row r="170" spans="1:58" ht="11.25" hidden="1">
      <c r="A170" s="1" t="s">
        <v>450</v>
      </c>
      <c r="B170" s="41" t="s">
        <v>146</v>
      </c>
      <c r="C170" s="42"/>
      <c r="D170" s="42"/>
      <c r="E170" s="45" t="s">
        <v>301</v>
      </c>
      <c r="F170" s="50" t="s">
        <v>390</v>
      </c>
      <c r="G170" s="40">
        <v>48492000</v>
      </c>
      <c r="H170" s="8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>
        <f t="shared" si="81"/>
        <v>48492000</v>
      </c>
      <c r="AB170" s="5"/>
      <c r="AC170" s="5"/>
      <c r="AD170" s="5">
        <v>4408364</v>
      </c>
      <c r="AE170" s="5"/>
      <c r="AF170" s="5">
        <v>4408364</v>
      </c>
      <c r="AG170" s="5"/>
      <c r="AH170" s="5">
        <v>4408364</v>
      </c>
      <c r="AI170" s="5"/>
      <c r="AJ170" s="5">
        <v>4408364</v>
      </c>
      <c r="AK170" s="5"/>
      <c r="AL170" s="5">
        <v>4408364</v>
      </c>
      <c r="AM170" s="5"/>
      <c r="AN170" s="5">
        <v>4408364</v>
      </c>
      <c r="AO170" s="5"/>
      <c r="AP170" s="5">
        <v>4408364</v>
      </c>
      <c r="AQ170" s="5"/>
      <c r="AR170" s="5">
        <v>4408364</v>
      </c>
      <c r="AS170" s="5"/>
      <c r="AT170" s="5">
        <v>4408364</v>
      </c>
      <c r="AU170" s="5"/>
      <c r="AV170" s="5">
        <v>4408364</v>
      </c>
      <c r="AW170" s="5"/>
      <c r="AX170" s="5">
        <v>4408360</v>
      </c>
      <c r="AY170" s="5"/>
      <c r="AZ170" s="5">
        <f t="shared" si="70"/>
        <v>48492000</v>
      </c>
      <c r="BA170" s="15">
        <f t="shared" si="71"/>
        <v>0</v>
      </c>
      <c r="BB170" s="5">
        <f>AZ170-BA170</f>
        <v>48492000</v>
      </c>
      <c r="BD170" s="27"/>
      <c r="BF170" s="86"/>
    </row>
    <row r="171" spans="1:58" ht="11.25" hidden="1">
      <c r="A171" s="1" t="s">
        <v>451</v>
      </c>
      <c r="B171" s="41" t="s">
        <v>146</v>
      </c>
      <c r="C171" s="42"/>
      <c r="D171" s="42"/>
      <c r="E171" s="45" t="s">
        <v>301</v>
      </c>
      <c r="F171" s="50" t="s">
        <v>384</v>
      </c>
      <c r="G171" s="40">
        <v>214200000</v>
      </c>
      <c r="H171" s="82"/>
      <c r="I171" s="5"/>
      <c r="J171" s="5"/>
      <c r="K171" s="5"/>
      <c r="L171" s="5"/>
      <c r="M171" s="5"/>
      <c r="N171" s="5"/>
      <c r="O171" s="5"/>
      <c r="P171" s="5"/>
      <c r="Q171" s="5"/>
      <c r="R171" s="5">
        <f>+K171+L171+M171+N171+O171+P171+Q171</f>
        <v>0</v>
      </c>
      <c r="S171" s="5"/>
      <c r="T171" s="5"/>
      <c r="U171" s="5"/>
      <c r="V171" s="5"/>
      <c r="W171" s="5"/>
      <c r="X171" s="5"/>
      <c r="Y171" s="5"/>
      <c r="Z171" s="5">
        <f>+S171+T171+U171+V171+W171+X171+Y171</f>
        <v>0</v>
      </c>
      <c r="AA171" s="5">
        <f>+G171+H171-I171-J171-R171+Z171</f>
        <v>214200000</v>
      </c>
      <c r="AB171" s="5"/>
      <c r="AC171" s="5"/>
      <c r="AD171" s="5">
        <v>21420000</v>
      </c>
      <c r="AE171" s="5"/>
      <c r="AF171" s="5">
        <v>21420000</v>
      </c>
      <c r="AG171" s="5"/>
      <c r="AH171" s="5">
        <v>21420000</v>
      </c>
      <c r="AI171" s="5"/>
      <c r="AJ171" s="5">
        <v>21420000</v>
      </c>
      <c r="AK171" s="5"/>
      <c r="AL171" s="5">
        <v>21420000</v>
      </c>
      <c r="AM171" s="5"/>
      <c r="AN171" s="5">
        <v>21420000</v>
      </c>
      <c r="AO171" s="5"/>
      <c r="AP171" s="5">
        <v>21420000</v>
      </c>
      <c r="AQ171" s="5"/>
      <c r="AR171" s="5">
        <v>21420000</v>
      </c>
      <c r="AS171" s="5"/>
      <c r="AT171" s="5">
        <v>21420000</v>
      </c>
      <c r="AU171" s="5"/>
      <c r="AV171" s="5">
        <v>21420000</v>
      </c>
      <c r="AW171" s="5"/>
      <c r="AX171" s="5"/>
      <c r="AY171" s="5"/>
      <c r="AZ171" s="5">
        <f t="shared" si="70"/>
        <v>214200000</v>
      </c>
      <c r="BA171" s="15">
        <f t="shared" si="71"/>
        <v>0</v>
      </c>
      <c r="BB171" s="5">
        <f>+AA171-BA171</f>
        <v>214200000</v>
      </c>
      <c r="BD171" s="27">
        <f>+AA171-AZ171</f>
        <v>0</v>
      </c>
      <c r="BF171" s="86"/>
    </row>
    <row r="172" spans="1:58" ht="11.25" hidden="1">
      <c r="A172" s="1" t="s">
        <v>452</v>
      </c>
      <c r="B172" s="41" t="s">
        <v>146</v>
      </c>
      <c r="C172" s="42"/>
      <c r="D172" s="42"/>
      <c r="E172" s="43" t="s">
        <v>147</v>
      </c>
      <c r="F172" s="50" t="s">
        <v>388</v>
      </c>
      <c r="G172" s="40">
        <v>230000000</v>
      </c>
      <c r="H172" s="8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>
        <f>+G172+H172-I172-J172-R172+Z172</f>
        <v>230000000</v>
      </c>
      <c r="AB172" s="5"/>
      <c r="AC172" s="5"/>
      <c r="AD172" s="5">
        <v>23000000</v>
      </c>
      <c r="AE172" s="5"/>
      <c r="AF172" s="5">
        <v>23000000</v>
      </c>
      <c r="AG172" s="5"/>
      <c r="AH172" s="5">
        <v>23000000</v>
      </c>
      <c r="AI172" s="5"/>
      <c r="AJ172" s="5">
        <v>23000000</v>
      </c>
      <c r="AK172" s="5"/>
      <c r="AL172" s="5">
        <v>23000000</v>
      </c>
      <c r="AM172" s="5"/>
      <c r="AN172" s="5">
        <v>23000000</v>
      </c>
      <c r="AO172" s="5"/>
      <c r="AP172" s="5">
        <v>23000000</v>
      </c>
      <c r="AQ172" s="5"/>
      <c r="AR172" s="5">
        <v>23000000</v>
      </c>
      <c r="AS172" s="5"/>
      <c r="AT172" s="5">
        <v>23000000</v>
      </c>
      <c r="AU172" s="5"/>
      <c r="AV172" s="5">
        <v>23000000</v>
      </c>
      <c r="AW172" s="5"/>
      <c r="AX172" s="5"/>
      <c r="AY172" s="5"/>
      <c r="AZ172" s="5">
        <f t="shared" si="70"/>
        <v>230000000</v>
      </c>
      <c r="BA172" s="15">
        <f t="shared" si="71"/>
        <v>0</v>
      </c>
      <c r="BB172" s="5">
        <f>AZ172-BA172</f>
        <v>230000000</v>
      </c>
      <c r="BD172" s="27"/>
      <c r="BF172" s="86"/>
    </row>
    <row r="173" spans="1:58" ht="11.25" hidden="1">
      <c r="A173" s="1" t="s">
        <v>453</v>
      </c>
      <c r="B173" s="41" t="s">
        <v>146</v>
      </c>
      <c r="C173" s="42"/>
      <c r="D173" s="42"/>
      <c r="E173" s="45" t="s">
        <v>301</v>
      </c>
      <c r="F173" s="50" t="s">
        <v>271</v>
      </c>
      <c r="G173" s="40">
        <v>214002156</v>
      </c>
      <c r="H173" s="8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>
        <f>+G173+H173-I173-J173-R173+Z173</f>
        <v>214002156</v>
      </c>
      <c r="AB173" s="5"/>
      <c r="AC173" s="5"/>
      <c r="AD173" s="5">
        <v>21400216</v>
      </c>
      <c r="AE173" s="5"/>
      <c r="AF173" s="5">
        <v>21400216</v>
      </c>
      <c r="AG173" s="5"/>
      <c r="AH173" s="5">
        <v>21400216</v>
      </c>
      <c r="AI173" s="5"/>
      <c r="AJ173" s="5">
        <v>21400216</v>
      </c>
      <c r="AK173" s="5"/>
      <c r="AL173" s="5">
        <v>21400216</v>
      </c>
      <c r="AM173" s="5"/>
      <c r="AN173" s="5">
        <v>21400216</v>
      </c>
      <c r="AO173" s="5"/>
      <c r="AP173" s="5">
        <v>21400216</v>
      </c>
      <c r="AQ173" s="5"/>
      <c r="AR173" s="5">
        <v>21400216</v>
      </c>
      <c r="AS173" s="5"/>
      <c r="AT173" s="5">
        <v>21400216</v>
      </c>
      <c r="AU173" s="5"/>
      <c r="AV173" s="5">
        <v>21400212</v>
      </c>
      <c r="AW173" s="5"/>
      <c r="AX173" s="5"/>
      <c r="AY173" s="5"/>
      <c r="AZ173" s="5">
        <f t="shared" si="70"/>
        <v>214002156</v>
      </c>
      <c r="BA173" s="15">
        <f t="shared" si="71"/>
        <v>0</v>
      </c>
      <c r="BB173" s="5">
        <f>AZ173-BA173</f>
        <v>214002156</v>
      </c>
      <c r="BD173" s="27"/>
      <c r="BF173" s="86"/>
    </row>
    <row r="174" spans="1:58" ht="11.25" hidden="1">
      <c r="A174" s="1" t="s">
        <v>342</v>
      </c>
      <c r="B174" s="41" t="s">
        <v>146</v>
      </c>
      <c r="C174" s="42"/>
      <c r="D174" s="42"/>
      <c r="E174" s="45" t="s">
        <v>301</v>
      </c>
      <c r="F174" s="50" t="s">
        <v>271</v>
      </c>
      <c r="G174" s="40">
        <v>25190990</v>
      </c>
      <c r="H174" s="82"/>
      <c r="I174" s="5"/>
      <c r="J174" s="5"/>
      <c r="K174" s="5"/>
      <c r="L174" s="5"/>
      <c r="M174" s="5"/>
      <c r="N174" s="5"/>
      <c r="O174" s="5"/>
      <c r="P174" s="5"/>
      <c r="Q174" s="5"/>
      <c r="R174" s="5">
        <v>25190990</v>
      </c>
      <c r="S174" s="5"/>
      <c r="T174" s="5"/>
      <c r="U174" s="5"/>
      <c r="V174" s="5"/>
      <c r="W174" s="5"/>
      <c r="X174" s="5"/>
      <c r="Y174" s="5"/>
      <c r="Z174" s="5"/>
      <c r="AA174" s="5">
        <f>+G174+H174-I174-J174-R174+Z174</f>
        <v>0</v>
      </c>
      <c r="AB174" s="5">
        <v>0</v>
      </c>
      <c r="AC174" s="5"/>
      <c r="AD174" s="5">
        <v>0</v>
      </c>
      <c r="AE174" s="5"/>
      <c r="AF174" s="5">
        <v>0</v>
      </c>
      <c r="AG174" s="5"/>
      <c r="AH174" s="5">
        <v>0</v>
      </c>
      <c r="AI174" s="5"/>
      <c r="AJ174" s="5">
        <v>0</v>
      </c>
      <c r="AK174" s="5"/>
      <c r="AL174" s="5">
        <v>0</v>
      </c>
      <c r="AM174" s="5"/>
      <c r="AN174" s="5">
        <v>0</v>
      </c>
      <c r="AO174" s="5"/>
      <c r="AP174" s="5">
        <v>0</v>
      </c>
      <c r="AQ174" s="5"/>
      <c r="AR174" s="5">
        <v>0</v>
      </c>
      <c r="AS174" s="5"/>
      <c r="AT174" s="5">
        <v>0</v>
      </c>
      <c r="AU174" s="5"/>
      <c r="AV174" s="5">
        <v>0</v>
      </c>
      <c r="AW174" s="5"/>
      <c r="AX174" s="5">
        <v>0</v>
      </c>
      <c r="AY174" s="5"/>
      <c r="AZ174" s="5">
        <f t="shared" si="70"/>
        <v>0</v>
      </c>
      <c r="BA174" s="15">
        <f t="shared" si="71"/>
        <v>0</v>
      </c>
      <c r="BB174" s="5">
        <f>+AA174-BA174</f>
        <v>0</v>
      </c>
      <c r="BD174" s="27"/>
      <c r="BF174" s="86">
        <f>AZ174-BA174</f>
        <v>0</v>
      </c>
    </row>
    <row r="175" spans="1:56" ht="11.25">
      <c r="A175" s="37">
        <v>5</v>
      </c>
      <c r="B175" s="120" t="s">
        <v>259</v>
      </c>
      <c r="C175" s="120"/>
      <c r="D175" s="120"/>
      <c r="E175" s="120"/>
      <c r="F175" s="120"/>
      <c r="G175" s="104">
        <f>SUM(G176:G182)</f>
        <v>1148754337.56</v>
      </c>
      <c r="H175" s="82">
        <f aca="true" t="shared" si="84" ref="H175:BD175">SUM(H176:H182)</f>
        <v>0</v>
      </c>
      <c r="I175" s="5">
        <f t="shared" si="84"/>
        <v>0</v>
      </c>
      <c r="J175" s="5">
        <f t="shared" si="84"/>
        <v>0</v>
      </c>
      <c r="K175" s="5">
        <f t="shared" si="84"/>
        <v>0</v>
      </c>
      <c r="L175" s="5">
        <f t="shared" si="84"/>
        <v>0</v>
      </c>
      <c r="M175" s="5">
        <f t="shared" si="84"/>
        <v>0</v>
      </c>
      <c r="N175" s="5">
        <f t="shared" si="84"/>
        <v>0</v>
      </c>
      <c r="O175" s="5">
        <f t="shared" si="84"/>
        <v>0</v>
      </c>
      <c r="P175" s="5">
        <f t="shared" si="84"/>
        <v>0</v>
      </c>
      <c r="Q175" s="5">
        <f t="shared" si="84"/>
        <v>0</v>
      </c>
      <c r="R175" s="5">
        <f t="shared" si="84"/>
        <v>0</v>
      </c>
      <c r="S175" s="5">
        <f t="shared" si="84"/>
        <v>0</v>
      </c>
      <c r="T175" s="5">
        <f t="shared" si="84"/>
        <v>0</v>
      </c>
      <c r="U175" s="5">
        <f t="shared" si="84"/>
        <v>0</v>
      </c>
      <c r="V175" s="5">
        <f t="shared" si="84"/>
        <v>0</v>
      </c>
      <c r="W175" s="5">
        <f t="shared" si="84"/>
        <v>0</v>
      </c>
      <c r="X175" s="5">
        <f t="shared" si="84"/>
        <v>0</v>
      </c>
      <c r="Y175" s="5">
        <f t="shared" si="84"/>
        <v>0</v>
      </c>
      <c r="Z175" s="5">
        <f t="shared" si="84"/>
        <v>0</v>
      </c>
      <c r="AA175" s="5">
        <f t="shared" si="84"/>
        <v>1148754337.56</v>
      </c>
      <c r="AB175" s="5">
        <f>SUM(AB176:AB182)</f>
        <v>1148754337.56</v>
      </c>
      <c r="AC175" s="5">
        <f>SUM(AC176:AC182)</f>
        <v>538284500.02</v>
      </c>
      <c r="AD175" s="5">
        <f>SUM(AD176:AD182)</f>
        <v>0</v>
      </c>
      <c r="AE175" s="5"/>
      <c r="AF175" s="5">
        <f t="shared" si="84"/>
        <v>0</v>
      </c>
      <c r="AG175" s="5"/>
      <c r="AH175" s="5">
        <f t="shared" si="84"/>
        <v>0</v>
      </c>
      <c r="AI175" s="5"/>
      <c r="AJ175" s="5">
        <f t="shared" si="84"/>
        <v>0</v>
      </c>
      <c r="AK175" s="5"/>
      <c r="AL175" s="5">
        <f t="shared" si="84"/>
        <v>0</v>
      </c>
      <c r="AM175" s="5"/>
      <c r="AN175" s="5">
        <f t="shared" si="84"/>
        <v>0</v>
      </c>
      <c r="AO175" s="5"/>
      <c r="AP175" s="5">
        <f t="shared" si="84"/>
        <v>0</v>
      </c>
      <c r="AQ175" s="5"/>
      <c r="AR175" s="5">
        <f t="shared" si="84"/>
        <v>0</v>
      </c>
      <c r="AS175" s="5"/>
      <c r="AT175" s="5">
        <f t="shared" si="84"/>
        <v>0</v>
      </c>
      <c r="AU175" s="5"/>
      <c r="AV175" s="5">
        <f t="shared" si="84"/>
        <v>0</v>
      </c>
      <c r="AW175" s="5"/>
      <c r="AX175" s="5">
        <f t="shared" si="84"/>
        <v>0</v>
      </c>
      <c r="AY175" s="5"/>
      <c r="AZ175" s="5">
        <f t="shared" si="84"/>
        <v>1148754337.56</v>
      </c>
      <c r="BA175" s="5">
        <f t="shared" si="84"/>
        <v>538284500.02</v>
      </c>
      <c r="BB175" s="5">
        <f t="shared" si="84"/>
        <v>610469837.54</v>
      </c>
      <c r="BC175" s="9"/>
      <c r="BD175" s="9">
        <f t="shared" si="84"/>
        <v>0</v>
      </c>
    </row>
    <row r="176" spans="1:56" ht="11.25">
      <c r="A176" s="37" t="s">
        <v>193</v>
      </c>
      <c r="B176" s="110" t="s">
        <v>285</v>
      </c>
      <c r="C176" s="110"/>
      <c r="D176" s="110"/>
      <c r="E176" s="110"/>
      <c r="F176" s="110"/>
      <c r="G176" s="69">
        <v>989736223.54</v>
      </c>
      <c r="H176" s="82"/>
      <c r="I176" s="5"/>
      <c r="J176" s="5"/>
      <c r="K176" s="5"/>
      <c r="L176" s="5"/>
      <c r="M176" s="5"/>
      <c r="N176" s="5"/>
      <c r="O176" s="5"/>
      <c r="P176" s="5"/>
      <c r="Q176" s="5"/>
      <c r="R176" s="5">
        <f aca="true" t="shared" si="85" ref="R176:R182">+K176+L176+M176+N176+O176+P176+Q176</f>
        <v>0</v>
      </c>
      <c r="S176" s="5"/>
      <c r="T176" s="5"/>
      <c r="U176" s="5"/>
      <c r="V176" s="5"/>
      <c r="W176" s="5"/>
      <c r="X176" s="5"/>
      <c r="Y176" s="5"/>
      <c r="Z176" s="5">
        <f aca="true" t="shared" si="86" ref="Z176:Z182">+S176+T176+U176+V176+W176+X176+Y176</f>
        <v>0</v>
      </c>
      <c r="AA176" s="5">
        <f aca="true" t="shared" si="87" ref="AA176:AB182">+G176+H176-I176-J176-R176+Z176</f>
        <v>989736223.54</v>
      </c>
      <c r="AB176" s="5">
        <f t="shared" si="87"/>
        <v>989736223.54</v>
      </c>
      <c r="AC176" s="5">
        <v>385285809</v>
      </c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>
        <f aca="true" t="shared" si="88" ref="AZ176:AZ182">+AB176+AD176+AF176+AH176+AJ176+AL176+AN176+AP176+AR176+AT176+AV176+AX176</f>
        <v>989736223.54</v>
      </c>
      <c r="BA176" s="15">
        <f t="shared" si="71"/>
        <v>385285809</v>
      </c>
      <c r="BB176" s="5">
        <f aca="true" t="shared" si="89" ref="BB176:BB182">+AA176-BA176</f>
        <v>604450414.54</v>
      </c>
      <c r="BD176" s="27">
        <f>+AA176-AZ176</f>
        <v>0</v>
      </c>
    </row>
    <row r="177" spans="1:56" ht="11.25">
      <c r="A177" s="37" t="s">
        <v>194</v>
      </c>
      <c r="B177" s="122" t="s">
        <v>260</v>
      </c>
      <c r="C177" s="122"/>
      <c r="D177" s="122"/>
      <c r="E177" s="122"/>
      <c r="F177" s="122"/>
      <c r="G177" s="68">
        <v>70506639</v>
      </c>
      <c r="H177" s="82"/>
      <c r="I177" s="5"/>
      <c r="J177" s="5"/>
      <c r="K177" s="5"/>
      <c r="L177" s="5"/>
      <c r="M177" s="5"/>
      <c r="N177" s="5"/>
      <c r="O177" s="5"/>
      <c r="P177" s="5"/>
      <c r="Q177" s="5"/>
      <c r="R177" s="5">
        <f t="shared" si="85"/>
        <v>0</v>
      </c>
      <c r="S177" s="5"/>
      <c r="T177" s="5"/>
      <c r="U177" s="5"/>
      <c r="V177" s="5"/>
      <c r="W177" s="5"/>
      <c r="X177" s="5"/>
      <c r="Y177" s="5"/>
      <c r="Z177" s="5">
        <f t="shared" si="86"/>
        <v>0</v>
      </c>
      <c r="AA177" s="5">
        <f t="shared" si="87"/>
        <v>70506639</v>
      </c>
      <c r="AB177" s="5">
        <f t="shared" si="87"/>
        <v>70506639</v>
      </c>
      <c r="AC177" s="5">
        <v>70506639</v>
      </c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>
        <f>+AB177+AD177+AF177+AH177+AJ177+AL177+AN177+AP177+AR177+AT177+AV177+AX177</f>
        <v>70506639</v>
      </c>
      <c r="BA177" s="15">
        <f>AY177+AW177+AU177+AS177+AQ177+AO177+AM177+AK177+AI177+AG177+AE177+AC177</f>
        <v>70506639</v>
      </c>
      <c r="BB177" s="5">
        <f t="shared" si="89"/>
        <v>0</v>
      </c>
      <c r="BD177" s="27">
        <f>+AA177-AZ177</f>
        <v>0</v>
      </c>
    </row>
    <row r="178" spans="1:56" ht="11.25">
      <c r="A178" s="37" t="s">
        <v>195</v>
      </c>
      <c r="B178" s="122" t="s">
        <v>261</v>
      </c>
      <c r="C178" s="122"/>
      <c r="D178" s="122"/>
      <c r="E178" s="122"/>
      <c r="F178" s="122"/>
      <c r="G178" s="68">
        <v>80365693</v>
      </c>
      <c r="H178" s="82"/>
      <c r="I178" s="5"/>
      <c r="J178" s="5"/>
      <c r="K178" s="5"/>
      <c r="L178" s="5"/>
      <c r="M178" s="5"/>
      <c r="N178" s="5"/>
      <c r="O178" s="5"/>
      <c r="P178" s="5"/>
      <c r="Q178" s="5"/>
      <c r="R178" s="5">
        <f t="shared" si="85"/>
        <v>0</v>
      </c>
      <c r="S178" s="5"/>
      <c r="T178" s="5"/>
      <c r="U178" s="5"/>
      <c r="V178" s="5"/>
      <c r="W178" s="5"/>
      <c r="X178" s="5"/>
      <c r="Y178" s="5"/>
      <c r="Z178" s="5">
        <f t="shared" si="86"/>
        <v>0</v>
      </c>
      <c r="AA178" s="5">
        <f t="shared" si="87"/>
        <v>80365693</v>
      </c>
      <c r="AB178" s="5">
        <f t="shared" si="87"/>
        <v>80365693</v>
      </c>
      <c r="AC178" s="5">
        <v>80365693</v>
      </c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>
        <f t="shared" si="88"/>
        <v>80365693</v>
      </c>
      <c r="BA178" s="15">
        <f t="shared" si="71"/>
        <v>80365693</v>
      </c>
      <c r="BB178" s="5">
        <f t="shared" si="89"/>
        <v>0</v>
      </c>
      <c r="BD178" s="27">
        <f>+AA178-AZ178</f>
        <v>0</v>
      </c>
    </row>
    <row r="179" spans="1:56" ht="11.25">
      <c r="A179" s="37" t="s">
        <v>343</v>
      </c>
      <c r="B179" s="122" t="s">
        <v>288</v>
      </c>
      <c r="C179" s="122"/>
      <c r="D179" s="122"/>
      <c r="E179" s="122"/>
      <c r="F179" s="122"/>
      <c r="G179" s="68">
        <v>66000</v>
      </c>
      <c r="H179" s="82"/>
      <c r="I179" s="5"/>
      <c r="J179" s="5"/>
      <c r="K179" s="5"/>
      <c r="L179" s="5"/>
      <c r="M179" s="5"/>
      <c r="N179" s="5"/>
      <c r="O179" s="5"/>
      <c r="P179" s="5"/>
      <c r="Q179" s="5"/>
      <c r="R179" s="5">
        <f>+K179+L179+M179+N179+O179+P179+Q179</f>
        <v>0</v>
      </c>
      <c r="S179" s="5"/>
      <c r="T179" s="5"/>
      <c r="U179" s="5"/>
      <c r="V179" s="5"/>
      <c r="W179" s="5"/>
      <c r="X179" s="5"/>
      <c r="Y179" s="5"/>
      <c r="Z179" s="5">
        <f>+S179+T179+U179+V179+W179+X179+Y179</f>
        <v>0</v>
      </c>
      <c r="AA179" s="5">
        <f>+G179+H179-I179-J179-R179+Z179</f>
        <v>66000</v>
      </c>
      <c r="AB179" s="5">
        <f>+H179+I179-J179-K179-S179+AA179</f>
        <v>66000</v>
      </c>
      <c r="AC179" s="5">
        <v>66000</v>
      </c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>
        <f t="shared" si="88"/>
        <v>66000</v>
      </c>
      <c r="BA179" s="15">
        <f t="shared" si="71"/>
        <v>66000</v>
      </c>
      <c r="BB179" s="5">
        <f t="shared" si="89"/>
        <v>0</v>
      </c>
      <c r="BD179" s="27"/>
    </row>
    <row r="180" spans="1:56" ht="11.25">
      <c r="A180" s="37" t="s">
        <v>344</v>
      </c>
      <c r="B180" s="110" t="s">
        <v>283</v>
      </c>
      <c r="C180" s="110"/>
      <c r="D180" s="110"/>
      <c r="E180" s="110"/>
      <c r="F180" s="110"/>
      <c r="G180" s="69">
        <v>4687255</v>
      </c>
      <c r="H180" s="82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85"/>
        <v>0</v>
      </c>
      <c r="S180" s="5"/>
      <c r="T180" s="5"/>
      <c r="U180" s="5"/>
      <c r="V180" s="5"/>
      <c r="W180" s="5"/>
      <c r="X180" s="5"/>
      <c r="Y180" s="5"/>
      <c r="Z180" s="5">
        <f t="shared" si="86"/>
        <v>0</v>
      </c>
      <c r="AA180" s="5">
        <f t="shared" si="87"/>
        <v>4687255</v>
      </c>
      <c r="AB180" s="5">
        <f t="shared" si="87"/>
        <v>4687255</v>
      </c>
      <c r="AC180" s="5">
        <v>0</v>
      </c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>
        <f t="shared" si="88"/>
        <v>4687255</v>
      </c>
      <c r="BA180" s="15">
        <f t="shared" si="71"/>
        <v>0</v>
      </c>
      <c r="BB180" s="5">
        <f t="shared" si="89"/>
        <v>4687255</v>
      </c>
      <c r="BD180" s="27">
        <f>+AA180-AZ180</f>
        <v>0</v>
      </c>
    </row>
    <row r="181" spans="1:56" ht="11.25">
      <c r="A181" s="37" t="s">
        <v>345</v>
      </c>
      <c r="B181" s="110" t="s">
        <v>286</v>
      </c>
      <c r="C181" s="110"/>
      <c r="D181" s="110"/>
      <c r="E181" s="110"/>
      <c r="F181" s="110"/>
      <c r="G181" s="69">
        <v>1332168</v>
      </c>
      <c r="H181" s="82"/>
      <c r="I181" s="5"/>
      <c r="J181" s="5"/>
      <c r="K181" s="5"/>
      <c r="L181" s="5"/>
      <c r="M181" s="5"/>
      <c r="N181" s="5"/>
      <c r="O181" s="5"/>
      <c r="P181" s="5"/>
      <c r="Q181" s="5"/>
      <c r="R181" s="5">
        <f t="shared" si="85"/>
        <v>0</v>
      </c>
      <c r="S181" s="5"/>
      <c r="T181" s="5"/>
      <c r="U181" s="5"/>
      <c r="V181" s="5"/>
      <c r="W181" s="5"/>
      <c r="X181" s="5"/>
      <c r="Y181" s="5"/>
      <c r="Z181" s="5">
        <f t="shared" si="86"/>
        <v>0</v>
      </c>
      <c r="AA181" s="5">
        <f t="shared" si="87"/>
        <v>1332168</v>
      </c>
      <c r="AB181" s="5">
        <f t="shared" si="87"/>
        <v>1332168</v>
      </c>
      <c r="AC181" s="82">
        <v>0</v>
      </c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>
        <f t="shared" si="88"/>
        <v>1332168</v>
      </c>
      <c r="BA181" s="15">
        <f t="shared" si="71"/>
        <v>0</v>
      </c>
      <c r="BB181" s="5">
        <f t="shared" si="89"/>
        <v>1332168</v>
      </c>
      <c r="BD181" s="27">
        <f>+AA181-AZ181</f>
        <v>0</v>
      </c>
    </row>
    <row r="182" spans="1:56" ht="12" thickBot="1">
      <c r="A182" s="37" t="s">
        <v>346</v>
      </c>
      <c r="B182" s="110" t="s">
        <v>287</v>
      </c>
      <c r="C182" s="110"/>
      <c r="D182" s="110"/>
      <c r="E182" s="110"/>
      <c r="F182" s="110"/>
      <c r="G182" s="69">
        <v>2060359.02</v>
      </c>
      <c r="H182" s="82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85"/>
        <v>0</v>
      </c>
      <c r="S182" s="5"/>
      <c r="T182" s="5"/>
      <c r="U182" s="5"/>
      <c r="V182" s="5"/>
      <c r="W182" s="5"/>
      <c r="X182" s="5"/>
      <c r="Y182" s="5"/>
      <c r="Z182" s="5">
        <f t="shared" si="86"/>
        <v>0</v>
      </c>
      <c r="AA182" s="5">
        <f t="shared" si="87"/>
        <v>2060359.02</v>
      </c>
      <c r="AB182" s="5">
        <f t="shared" si="87"/>
        <v>2060359.02</v>
      </c>
      <c r="AC182" s="5">
        <v>2060359.02</v>
      </c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>
        <f t="shared" si="88"/>
        <v>2060359.02</v>
      </c>
      <c r="BA182" s="15">
        <f t="shared" si="71"/>
        <v>2060359.02</v>
      </c>
      <c r="BB182" s="5">
        <f t="shared" si="89"/>
        <v>0</v>
      </c>
      <c r="BD182" s="27">
        <f>+AA182-AZ182</f>
        <v>0</v>
      </c>
    </row>
    <row r="183" spans="1:59" ht="12" thickBot="1">
      <c r="A183" s="100" t="s">
        <v>196</v>
      </c>
      <c r="B183" s="111" t="s">
        <v>262</v>
      </c>
      <c r="C183" s="111"/>
      <c r="D183" s="111"/>
      <c r="E183" s="111"/>
      <c r="F183" s="111"/>
      <c r="G183" s="104">
        <f aca="true" t="shared" si="90" ref="G183:AD183">+G41+G175</f>
        <v>13259647164.56</v>
      </c>
      <c r="H183" s="105">
        <f t="shared" si="90"/>
        <v>0</v>
      </c>
      <c r="I183" s="106">
        <f t="shared" si="90"/>
        <v>0</v>
      </c>
      <c r="J183" s="106">
        <f t="shared" si="90"/>
        <v>0</v>
      </c>
      <c r="K183" s="106">
        <f t="shared" si="90"/>
        <v>0</v>
      </c>
      <c r="L183" s="106">
        <f t="shared" si="90"/>
        <v>0</v>
      </c>
      <c r="M183" s="106">
        <f t="shared" si="90"/>
        <v>0</v>
      </c>
      <c r="N183" s="106">
        <f t="shared" si="90"/>
        <v>0</v>
      </c>
      <c r="O183" s="106">
        <f t="shared" si="90"/>
        <v>0</v>
      </c>
      <c r="P183" s="106">
        <f t="shared" si="90"/>
        <v>0</v>
      </c>
      <c r="Q183" s="106">
        <f t="shared" si="90"/>
        <v>0</v>
      </c>
      <c r="R183" s="106">
        <f t="shared" si="90"/>
        <v>311620990</v>
      </c>
      <c r="S183" s="106">
        <f t="shared" si="90"/>
        <v>0</v>
      </c>
      <c r="T183" s="106">
        <f t="shared" si="90"/>
        <v>0</v>
      </c>
      <c r="U183" s="106">
        <f t="shared" si="90"/>
        <v>0</v>
      </c>
      <c r="V183" s="106">
        <f t="shared" si="90"/>
        <v>0</v>
      </c>
      <c r="W183" s="106">
        <f t="shared" si="90"/>
        <v>0</v>
      </c>
      <c r="X183" s="106">
        <f t="shared" si="90"/>
        <v>0</v>
      </c>
      <c r="Y183" s="106">
        <f t="shared" si="90"/>
        <v>0</v>
      </c>
      <c r="Z183" s="106">
        <f t="shared" si="90"/>
        <v>311620990</v>
      </c>
      <c r="AA183" s="104">
        <f t="shared" si="90"/>
        <v>13259647164.56</v>
      </c>
      <c r="AB183" s="106">
        <f t="shared" si="90"/>
        <v>1388674182.56</v>
      </c>
      <c r="AC183" s="106">
        <f t="shared" si="90"/>
        <v>642886002.02</v>
      </c>
      <c r="AD183" s="5">
        <f t="shared" si="90"/>
        <v>1127801352</v>
      </c>
      <c r="AE183" s="5"/>
      <c r="AF183" s="5">
        <f>+AF41+AF175</f>
        <v>1259990550</v>
      </c>
      <c r="AG183" s="5"/>
      <c r="AH183" s="5">
        <f>+AH41+AH175</f>
        <v>1102442238</v>
      </c>
      <c r="AI183" s="5"/>
      <c r="AJ183" s="5">
        <f>+AJ41+AJ175</f>
        <v>1135564794</v>
      </c>
      <c r="AK183" s="5"/>
      <c r="AL183" s="5">
        <f>+AL41+AL175</f>
        <v>1193480318</v>
      </c>
      <c r="AM183" s="5"/>
      <c r="AN183" s="5">
        <f>+AN41+AN175</f>
        <v>1116125194</v>
      </c>
      <c r="AO183" s="5"/>
      <c r="AP183" s="5">
        <f>+AP41+AP175</f>
        <v>1076848529</v>
      </c>
      <c r="AQ183" s="5"/>
      <c r="AR183" s="5">
        <f>+AR41+AR175</f>
        <v>1057693206</v>
      </c>
      <c r="AS183" s="5"/>
      <c r="AT183" s="5">
        <f>+AT41+AT175</f>
        <v>1059610523</v>
      </c>
      <c r="AU183" s="5"/>
      <c r="AV183" s="5">
        <f>+AV41+AV175</f>
        <v>1049217071</v>
      </c>
      <c r="AW183" s="5"/>
      <c r="AX183" s="5">
        <f>+AX41+AX175</f>
        <v>692199207</v>
      </c>
      <c r="AY183" s="5"/>
      <c r="AZ183" s="5">
        <f>+AZ41+AZ175</f>
        <v>13259647164.56</v>
      </c>
      <c r="BA183" s="5">
        <f>BA41+BA175</f>
        <v>642886002.02</v>
      </c>
      <c r="BB183" s="5">
        <f>+BB41+BB175</f>
        <v>12616761162.54</v>
      </c>
      <c r="BC183" s="9"/>
      <c r="BD183" s="23" t="e">
        <f>+BD41+BD175</f>
        <v>#REF!</v>
      </c>
      <c r="BF183" s="86"/>
      <c r="BG183" s="86"/>
    </row>
    <row r="184" spans="1:56" ht="11.25">
      <c r="A184" s="100" t="s">
        <v>197</v>
      </c>
      <c r="B184" s="111" t="s">
        <v>263</v>
      </c>
      <c r="C184" s="111"/>
      <c r="D184" s="111"/>
      <c r="E184" s="111"/>
      <c r="F184" s="111"/>
      <c r="G184" s="104">
        <f>+G40-G183</f>
        <v>7366100174.030001</v>
      </c>
      <c r="H184" s="82"/>
      <c r="I184" s="5"/>
      <c r="J184" s="5"/>
      <c r="K184" s="5"/>
      <c r="L184" s="5"/>
      <c r="M184" s="5"/>
      <c r="N184" s="5"/>
      <c r="O184" s="5"/>
      <c r="P184" s="5"/>
      <c r="Q184" s="5"/>
      <c r="R184" s="5">
        <f>+K184+L184+M184+N184+O184+P184+Q184</f>
        <v>0</v>
      </c>
      <c r="S184" s="5"/>
      <c r="T184" s="5"/>
      <c r="U184" s="5"/>
      <c r="V184" s="5"/>
      <c r="W184" s="5"/>
      <c r="X184" s="5"/>
      <c r="Y184" s="5"/>
      <c r="Z184" s="5">
        <f>+S184+T184+U184+V184+W184+X184+Y184</f>
        <v>0</v>
      </c>
      <c r="AA184" s="5">
        <f>+G184+H184-I184-J184-R184+Z184</f>
        <v>7366100174.030001</v>
      </c>
      <c r="AB184" s="5">
        <f>+AB40-AB183</f>
        <v>8054338084.030001</v>
      </c>
      <c r="AC184" s="5">
        <f>+AC40-AC183</f>
        <v>8273602595.18</v>
      </c>
      <c r="AD184" s="5">
        <f>+AD40-AD183</f>
        <v>7859477287.030001</v>
      </c>
      <c r="AE184" s="5"/>
      <c r="AF184" s="5">
        <f>+AF40-AF183</f>
        <v>7669657732.030001</v>
      </c>
      <c r="AG184" s="5"/>
      <c r="AH184" s="5">
        <f>+AH40-AH183</f>
        <v>7626760668.030001</v>
      </c>
      <c r="AI184" s="5"/>
      <c r="AJ184" s="5">
        <f>+AJ40-AJ183</f>
        <v>7425044469.030001</v>
      </c>
      <c r="AK184" s="5"/>
      <c r="AL184" s="5">
        <f>+AL40-AL183</f>
        <v>7301950786.030001</v>
      </c>
      <c r="AM184" s="5"/>
      <c r="AN184" s="5">
        <f>+AN40-AN183</f>
        <v>7232836547.030001</v>
      </c>
      <c r="AO184" s="5"/>
      <c r="AP184" s="5">
        <f>+AP40-AP183</f>
        <v>7102623153.030001</v>
      </c>
      <c r="AQ184" s="5"/>
      <c r="AR184" s="5">
        <f>+AR40-AR183</f>
        <v>7115122302.030001</v>
      </c>
      <c r="AS184" s="5"/>
      <c r="AT184" s="5">
        <f>+AT40-AT183</f>
        <v>7033526534.030001</v>
      </c>
      <c r="AU184" s="5"/>
      <c r="AV184" s="5">
        <f>+AV40-AV183</f>
        <v>6988179418.030001</v>
      </c>
      <c r="AW184" s="5"/>
      <c r="AX184" s="5">
        <f>+AX40-AX183</f>
        <v>7366100174.030001</v>
      </c>
      <c r="AY184" s="5"/>
      <c r="AZ184" s="5">
        <f>+AZ40-AZ183</f>
        <v>7366100174.030001</v>
      </c>
      <c r="BA184" s="5">
        <f>BA40-BA183</f>
        <v>8273602595.18</v>
      </c>
      <c r="BB184" s="5">
        <f>BB40-BB183</f>
        <v>7366100174.029999</v>
      </c>
      <c r="BD184" s="27">
        <f>+AA184-AZ184</f>
        <v>0</v>
      </c>
    </row>
    <row r="185" spans="1:56" ht="11.25">
      <c r="A185" s="100" t="s">
        <v>198</v>
      </c>
      <c r="B185" s="111" t="s">
        <v>264</v>
      </c>
      <c r="C185" s="111"/>
      <c r="D185" s="111"/>
      <c r="E185" s="111"/>
      <c r="F185" s="111"/>
      <c r="G185" s="38">
        <v>0</v>
      </c>
      <c r="H185" s="82"/>
      <c r="I185" s="5"/>
      <c r="J185" s="5"/>
      <c r="K185" s="5"/>
      <c r="L185" s="5"/>
      <c r="M185" s="5"/>
      <c r="N185" s="5"/>
      <c r="O185" s="5"/>
      <c r="P185" s="5"/>
      <c r="Q185" s="5"/>
      <c r="R185" s="5">
        <f>+K185+L185+M185+N185+O185+P185+Q185</f>
        <v>0</v>
      </c>
      <c r="S185" s="5"/>
      <c r="T185" s="5"/>
      <c r="U185" s="5"/>
      <c r="V185" s="5"/>
      <c r="W185" s="5"/>
      <c r="X185" s="5"/>
      <c r="Y185" s="5"/>
      <c r="Z185" s="5">
        <f>+S185+T185+U185+V185+W185+X185+Y185</f>
        <v>0</v>
      </c>
      <c r="AA185" s="5">
        <f>+G185+H185-I185-J185-R185+Z185</f>
        <v>0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>
        <f>+AB185+AD185+AF185+AH185+AJ185+AL185+AN185+AP185+AR185+AT185+AV185+AX185</f>
        <v>0</v>
      </c>
      <c r="BA185" s="15">
        <f>AY185+AW185+AU185+AS185+AQ185+AO185+AM185+AK185+AI185+AG185+AE185+AC185</f>
        <v>0</v>
      </c>
      <c r="BB185" s="5">
        <f>+AA185-BA185</f>
        <v>0</v>
      </c>
      <c r="BD185" s="27">
        <f>+AA185-AZ185</f>
        <v>0</v>
      </c>
    </row>
    <row r="186" spans="1:56" ht="11.25">
      <c r="A186" s="100" t="s">
        <v>199</v>
      </c>
      <c r="B186" s="111" t="s">
        <v>265</v>
      </c>
      <c r="C186" s="111"/>
      <c r="D186" s="111"/>
      <c r="E186" s="111"/>
      <c r="F186" s="111"/>
      <c r="G186" s="104">
        <f>+G184-G185</f>
        <v>7366100174.030001</v>
      </c>
      <c r="H186" s="82">
        <f aca="true" t="shared" si="91" ref="H186:BA186">+H184-H185</f>
        <v>0</v>
      </c>
      <c r="I186" s="5">
        <f t="shared" si="91"/>
        <v>0</v>
      </c>
      <c r="J186" s="5">
        <f t="shared" si="91"/>
        <v>0</v>
      </c>
      <c r="K186" s="5">
        <f t="shared" si="91"/>
        <v>0</v>
      </c>
      <c r="L186" s="5">
        <f t="shared" si="91"/>
        <v>0</v>
      </c>
      <c r="M186" s="5">
        <f t="shared" si="91"/>
        <v>0</v>
      </c>
      <c r="N186" s="5">
        <f t="shared" si="91"/>
        <v>0</v>
      </c>
      <c r="O186" s="5">
        <f t="shared" si="91"/>
        <v>0</v>
      </c>
      <c r="P186" s="5">
        <f t="shared" si="91"/>
        <v>0</v>
      </c>
      <c r="Q186" s="5">
        <f t="shared" si="91"/>
        <v>0</v>
      </c>
      <c r="R186" s="5">
        <f t="shared" si="91"/>
        <v>0</v>
      </c>
      <c r="S186" s="5">
        <f t="shared" si="91"/>
        <v>0</v>
      </c>
      <c r="T186" s="5">
        <f t="shared" si="91"/>
        <v>0</v>
      </c>
      <c r="U186" s="5">
        <f t="shared" si="91"/>
        <v>0</v>
      </c>
      <c r="V186" s="5">
        <f t="shared" si="91"/>
        <v>0</v>
      </c>
      <c r="W186" s="5">
        <f t="shared" si="91"/>
        <v>0</v>
      </c>
      <c r="X186" s="5">
        <f t="shared" si="91"/>
        <v>0</v>
      </c>
      <c r="Y186" s="5">
        <f t="shared" si="91"/>
        <v>0</v>
      </c>
      <c r="Z186" s="5">
        <f t="shared" si="91"/>
        <v>0</v>
      </c>
      <c r="AA186" s="5">
        <f t="shared" si="91"/>
        <v>7366100174.030001</v>
      </c>
      <c r="AB186" s="5">
        <f t="shared" si="91"/>
        <v>8054338084.030001</v>
      </c>
      <c r="AC186" s="5">
        <f t="shared" si="91"/>
        <v>8273602595.18</v>
      </c>
      <c r="AD186" s="5">
        <f t="shared" si="91"/>
        <v>7859477287.030001</v>
      </c>
      <c r="AE186" s="5"/>
      <c r="AF186" s="5">
        <f t="shared" si="91"/>
        <v>7669657732.030001</v>
      </c>
      <c r="AG186" s="5"/>
      <c r="AH186" s="5">
        <f t="shared" si="91"/>
        <v>7626760668.030001</v>
      </c>
      <c r="AI186" s="5"/>
      <c r="AJ186" s="5">
        <f t="shared" si="91"/>
        <v>7425044469.030001</v>
      </c>
      <c r="AK186" s="5"/>
      <c r="AL186" s="5">
        <f t="shared" si="91"/>
        <v>7301950786.030001</v>
      </c>
      <c r="AM186" s="5"/>
      <c r="AN186" s="5">
        <f t="shared" si="91"/>
        <v>7232836547.030001</v>
      </c>
      <c r="AO186" s="5"/>
      <c r="AP186" s="5">
        <f t="shared" si="91"/>
        <v>7102623153.030001</v>
      </c>
      <c r="AQ186" s="5"/>
      <c r="AR186" s="5">
        <f t="shared" si="91"/>
        <v>7115122302.030001</v>
      </c>
      <c r="AS186" s="5"/>
      <c r="AT186" s="5">
        <f t="shared" si="91"/>
        <v>7033526534.030001</v>
      </c>
      <c r="AU186" s="5"/>
      <c r="AV186" s="5">
        <f t="shared" si="91"/>
        <v>6988179418.030001</v>
      </c>
      <c r="AW186" s="5"/>
      <c r="AX186" s="5">
        <f t="shared" si="91"/>
        <v>7366100174.030001</v>
      </c>
      <c r="AY186" s="5"/>
      <c r="AZ186" s="5">
        <f t="shared" si="91"/>
        <v>7366100174.030001</v>
      </c>
      <c r="BA186" s="5">
        <f t="shared" si="91"/>
        <v>8273602595.18</v>
      </c>
      <c r="BB186" s="5">
        <f>BB184-BB185</f>
        <v>7366100174.029999</v>
      </c>
      <c r="BD186" s="27">
        <f>+AA186-AZ186</f>
        <v>0</v>
      </c>
    </row>
    <row r="187" ht="11.25">
      <c r="AB187" s="4" t="s">
        <v>269</v>
      </c>
    </row>
    <row r="188" ht="11.25">
      <c r="E188" s="4" t="s">
        <v>454</v>
      </c>
    </row>
    <row r="190" spans="1:3" ht="11.25">
      <c r="A190" s="8"/>
      <c r="B190" s="8"/>
      <c r="C190" s="8"/>
    </row>
    <row r="191" spans="1:52" ht="11.25">
      <c r="A191" s="18" t="s">
        <v>278</v>
      </c>
      <c r="B191" s="16"/>
      <c r="C191" s="17"/>
      <c r="G191" s="89"/>
      <c r="H191" s="90"/>
      <c r="AD191" s="20" t="s">
        <v>279</v>
      </c>
      <c r="AE191" s="20"/>
      <c r="AZ191" s="20" t="s">
        <v>280</v>
      </c>
    </row>
    <row r="192" spans="1:52" ht="11.25" customHeight="1">
      <c r="A192" s="18" t="s">
        <v>348</v>
      </c>
      <c r="B192" s="18"/>
      <c r="C192" s="19"/>
      <c r="G192" s="124" t="s">
        <v>281</v>
      </c>
      <c r="H192" s="124"/>
      <c r="AD192" s="112" t="s">
        <v>281</v>
      </c>
      <c r="AE192" s="112"/>
      <c r="AF192" s="112"/>
      <c r="AG192" s="80"/>
      <c r="AZ192" s="22" t="s">
        <v>347</v>
      </c>
    </row>
    <row r="193" spans="1:52" ht="12" thickBot="1">
      <c r="A193" s="123" t="s">
        <v>284</v>
      </c>
      <c r="B193" s="123"/>
      <c r="C193" s="123"/>
      <c r="H193" s="83" t="s">
        <v>392</v>
      </c>
      <c r="AD193" s="21" t="s">
        <v>349</v>
      </c>
      <c r="AE193" s="21"/>
      <c r="AZ193" s="21" t="s">
        <v>282</v>
      </c>
    </row>
    <row r="194" spans="1:54" ht="51.75" customHeight="1" thickBot="1">
      <c r="A194" s="107" t="s">
        <v>351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9"/>
    </row>
  </sheetData>
  <sheetProtection/>
  <mergeCells count="22">
    <mergeCell ref="B179:F179"/>
    <mergeCell ref="B176:F176"/>
    <mergeCell ref="B177:F177"/>
    <mergeCell ref="A193:C193"/>
    <mergeCell ref="B175:F175"/>
    <mergeCell ref="G192:H192"/>
    <mergeCell ref="B178:F178"/>
    <mergeCell ref="B180:F180"/>
    <mergeCell ref="B181:F181"/>
    <mergeCell ref="B186:F186"/>
    <mergeCell ref="A1:BB1"/>
    <mergeCell ref="A2:BB2"/>
    <mergeCell ref="B4:F4"/>
    <mergeCell ref="B5:F5"/>
    <mergeCell ref="B37:F37"/>
    <mergeCell ref="B40:F40"/>
    <mergeCell ref="A194:BB194"/>
    <mergeCell ref="B182:F182"/>
    <mergeCell ref="B183:F183"/>
    <mergeCell ref="B184:F184"/>
    <mergeCell ref="B185:F185"/>
    <mergeCell ref="AD192:AF192"/>
  </mergeCells>
  <printOptions/>
  <pageMargins left="0.7874015748031497" right="0.5905511811023623" top="0.5905511811023623" bottom="0.5905511811023623" header="0.1968503937007874" footer="0.31496062992125984"/>
  <pageSetup horizontalDpi="600" verticalDpi="600" orientation="landscape" paperSize="122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INDERBU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Edgar Jaimes Mateus</cp:lastModifiedBy>
  <cp:lastPrinted>2022-05-25T20:54:56Z</cp:lastPrinted>
  <dcterms:created xsi:type="dcterms:W3CDTF">2007-09-03T17:41:12Z</dcterms:created>
  <dcterms:modified xsi:type="dcterms:W3CDTF">2022-06-01T22:54:14Z</dcterms:modified>
  <cp:category/>
  <cp:version/>
  <cp:contentType/>
  <cp:contentStatus/>
</cp:coreProperties>
</file>