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600" windowHeight="10920" activeTab="0"/>
  </bookViews>
  <sheets>
    <sheet name="Pac_Condensado" sheetId="1" r:id="rId1"/>
  </sheets>
  <definedNames>
    <definedName name="_xlnm.Print_Area" localSheetId="0">'Pac_Condensado'!$A$1:$BB$251</definedName>
    <definedName name="_xlnm.Print_Titles" localSheetId="0">'Pac_Condensado'!$1:$3</definedName>
  </definedNames>
  <calcPr fullCalcOnLoad="1"/>
</workbook>
</file>

<file path=xl/sharedStrings.xml><?xml version="1.0" encoding="utf-8"?>
<sst xmlns="http://schemas.openxmlformats.org/spreadsheetml/2006/main" count="993" uniqueCount="602">
  <si>
    <t>2.1.</t>
  </si>
  <si>
    <t>1.</t>
  </si>
  <si>
    <t>INGRESOS</t>
  </si>
  <si>
    <t>INGRESOS CORRIENTES</t>
  </si>
  <si>
    <t>Arrendamientos o convenios de uso de Escenarios Deportivos, Recreativos y Otros</t>
  </si>
  <si>
    <t>1.2.</t>
  </si>
  <si>
    <t>RECURSOS DE CAPITAL</t>
  </si>
  <si>
    <t>RENDIMIENTOS FINANCIEROS</t>
  </si>
  <si>
    <t>INVERSIÓN</t>
  </si>
  <si>
    <t>2 </t>
  </si>
  <si>
    <t>PRESUPUESTO DE GASTOS </t>
  </si>
  <si>
    <t>2.1 </t>
  </si>
  <si>
    <t>GASTOS DE FUNCIONAMIENTO </t>
  </si>
  <si>
    <t>2.1.1 </t>
  </si>
  <si>
    <t>GASTOS DE PERSONAL </t>
  </si>
  <si>
    <t>1.1</t>
  </si>
  <si>
    <t>1.1.02</t>
  </si>
  <si>
    <t>INGRESOS NO TRIBUTARIOS</t>
  </si>
  <si>
    <t>1.1.02.06</t>
  </si>
  <si>
    <t>TRANSFERENCIAS CORRIENTES</t>
  </si>
  <si>
    <t>1.2.05</t>
  </si>
  <si>
    <t>1.2.05.02</t>
  </si>
  <si>
    <t>DEPÓSITOS</t>
  </si>
  <si>
    <t>Ley 715 de 2001</t>
  </si>
  <si>
    <t>1.2.05.02.001</t>
  </si>
  <si>
    <t>1.2.05.02.002</t>
  </si>
  <si>
    <t>Ley 181 de 1995</t>
  </si>
  <si>
    <t>1.2.05.02.003</t>
  </si>
  <si>
    <t>1.2.05.02.004</t>
  </si>
  <si>
    <t>Recursos Propios</t>
  </si>
  <si>
    <t>Ley 1289 de 2009</t>
  </si>
  <si>
    <t>1.1.02.05</t>
  </si>
  <si>
    <t>VENTAS DE BIENES Y SERVICIOS</t>
  </si>
  <si>
    <t>1.1.02.05.002</t>
  </si>
  <si>
    <t>VENTAS INCIDENTALES DE ESTABLECIMIENTOS NO DE MERCADO</t>
  </si>
  <si>
    <t>1.1.02.05.002.09</t>
  </si>
  <si>
    <t>1.1.02.05.002.09.01</t>
  </si>
  <si>
    <t>1.1.02.06.006</t>
  </si>
  <si>
    <t>TRANSFERENCIAS DE OTRAS ENTIDADES DEL GOBIERNO GENERAL</t>
  </si>
  <si>
    <t>1.1.02.06.006.06</t>
  </si>
  <si>
    <t>OTRAS UNIDADES DE GOBIERNO</t>
  </si>
  <si>
    <t>1.1.02.06.006.06.01</t>
  </si>
  <si>
    <t>1.1.02.06.006.06.02</t>
  </si>
  <si>
    <t>1.1.02.06.006.06.03</t>
  </si>
  <si>
    <t>Recursos Ley 181 de 1995</t>
  </si>
  <si>
    <t>Aportes municipio de Bucaramanga</t>
  </si>
  <si>
    <t>1.1.02.06.006.06.04</t>
  </si>
  <si>
    <t>Ministerio del Deporte - Convenios</t>
  </si>
  <si>
    <t>SERVICIOS PARA LA COMUNIDAD, SOCIALES Y PERSONALES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</si>
  <si>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</si>
  <si>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</si>
  <si>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</si>
  <si>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</si>
  <si>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</si>
  <si>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</si>
  <si>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</si>
  <si>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</si>
  <si>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2.1.1.01.01.001.06</t>
  </si>
  <si>
    <t>Prima de Servicio</t>
  </si>
  <si>
    <t>Bonificación por servicios prestados </t>
  </si>
  <si>
    <t>2.1.1.01.01.001.07</t>
  </si>
  <si>
    <t>Prestaciones Sociales</t>
  </si>
  <si>
    <t>2.1.1.01.01.001.08</t>
  </si>
  <si>
    <t>2.1.1.01.01.001.08.01</t>
  </si>
  <si>
    <t>Prima de navidad </t>
  </si>
  <si>
    <t>Prima de vacaciones</t>
  </si>
  <si>
    <t>2.1.1.01.01.001.08.02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</si>
  <si>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</si>
  <si>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</si>
  <si>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</si>
  <si>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</si>
  <si>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</si>
  <si>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</si>
  <si>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</si>
  <si>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</si>
  <si>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</si>
  <si>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</si>
  <si>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</si>
  <si>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</si>
  <si>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</si>
  <si>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</si>
  <si>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Aportes al SENA</t>
  </si>
  <si>
    <t>REMUNERACIONES NO CONSTITUTIVAS DE FACTOR SALARIAL</t>
  </si>
  <si>
    <t>2.1.1.01.03.001</t>
  </si>
  <si>
    <t>2.1.1.01.03</t>
  </si>
  <si>
    <t>PRESTACIONES SOCIALES</t>
  </si>
  <si>
    <t>2.1.1.01.03.001.01</t>
  </si>
  <si>
    <t>Vacaciones</t>
  </si>
  <si>
    <t>2.1.1.01.03.001.02</t>
  </si>
  <si>
    <t>2.1.1.01.03.001.03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</si>
  <si>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</si>
  <si>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</si>
  <si>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</si>
  <si>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</si>
  <si>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</si>
  <si>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</si>
  <si>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</si>
  <si>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2.1.2.01.01.003.03</t>
  </si>
  <si>
    <t>MAQUINARIA DE OFICINA, CONTABILIDAD E INFORMÁTICA</t>
  </si>
  <si>
    <t>MAQUINARIA Y EQUIPO</t>
  </si>
  <si>
    <t>2.1.2.01.01.003.03.02</t>
  </si>
  <si>
    <t>2.1.2.02</t>
  </si>
  <si>
    <t>ADQUISICIONES DIFERENTES DE ACTIVOS</t>
  </si>
  <si>
    <t>2.1.2.02.01</t>
  </si>
  <si>
    <t>MATERIALES Y SUMINISTROS</t>
  </si>
  <si>
    <t>Otros bienes transportables</t>
  </si>
  <si>
    <t>2.1.2.02.02</t>
  </si>
  <si>
    <t>ADQUISICIÓN DE SERVICIOS</t>
  </si>
  <si>
    <t>Servicios de alojamiento; servicios de suministro de comidas y bebidas; servicios de transporte; y servicios de distribución de electricidad, gas y agua</t>
  </si>
  <si>
    <t>Servicios prestados a las empresas y servicios de producción</t>
  </si>
  <si>
    <t>Servicios financieros y servicios conexos, servicios inmobiliarios y servicios de leasing</t>
  </si>
  <si>
    <t>2.1.3</t>
  </si>
  <si>
    <t>2.1.3.13</t>
  </si>
  <si>
    <t>SENTENCIAS Y CONCILIACIONES</t>
  </si>
  <si>
    <t>2.1.3.13.01</t>
  </si>
  <si>
    <t>FALLOS NACIONALES</t>
  </si>
  <si>
    <t>2.1.3.13.01.001</t>
  </si>
  <si>
    <t xml:space="preserve">Sentencias  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</si>
  <si>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</si>
  <si>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</si>
  <si>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</si>
  <si>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</si>
  <si>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</si>
  <si>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de salud ocupacional (no de pensiones)</t>
  </si>
  <si>
    <t>2.1.8</t>
  </si>
  <si>
    <t>GASTOS POR TRIBUTOS, MULTAS, SANCIONES E INTERESES DE MORA</t>
  </si>
  <si>
    <t>2.1.8.04</t>
  </si>
  <si>
    <t xml:space="preserve">CONTRIBUCIONES  </t>
  </si>
  <si>
    <t>2.1.8.04.01</t>
  </si>
  <si>
    <t>Cuota de fiscalizacón y auditaje</t>
  </si>
  <si>
    <t>Bonificacion especial de recreación </t>
  </si>
  <si>
    <t>Indemnización por vacaciones</t>
  </si>
  <si>
    <t>Maquinaria de informática y sus partes, piezas y accesorios</t>
  </si>
  <si>
    <t>2.3.2.02</t>
  </si>
  <si>
    <t>2.3.2.02.01</t>
  </si>
  <si>
    <t>2.3.2.02.02</t>
  </si>
  <si>
    <t>FOMENTO A LA RECREACIÓN, LA ACTIVIDAD FÍSICA Y EL DEPORTE</t>
  </si>
  <si>
    <t>2.1.1.01.02.007</t>
  </si>
  <si>
    <t>No.</t>
  </si>
  <si>
    <t>Rubro Presupuestales</t>
  </si>
  <si>
    <t>Descripción</t>
  </si>
  <si>
    <t>Fuente de Financacion</t>
  </si>
  <si>
    <t>Pac Inicial</t>
  </si>
  <si>
    <t>Adiciones</t>
  </si>
  <si>
    <t>Reducciones</t>
  </si>
  <si>
    <t>Aplazamientos</t>
  </si>
  <si>
    <t>Creditos</t>
  </si>
  <si>
    <t>Pac Definitivo</t>
  </si>
  <si>
    <t>Proyectado Febrero</t>
  </si>
  <si>
    <t>Proyectado Marzo</t>
  </si>
  <si>
    <t>Proyectado Abril</t>
  </si>
  <si>
    <t>Proyectado Mayo</t>
  </si>
  <si>
    <t>Proyectado Junio</t>
  </si>
  <si>
    <t>Proyectado Julio</t>
  </si>
  <si>
    <t>Proyectado Agosto</t>
  </si>
  <si>
    <t>Proyectado Septiembre</t>
  </si>
  <si>
    <t>Proyectado Octubre</t>
  </si>
  <si>
    <t>Proyectado Noviembre</t>
  </si>
  <si>
    <t>Proyectado Diciembre</t>
  </si>
  <si>
    <t>Pac Proyectado Acumulado</t>
  </si>
  <si>
    <t>Pac Recaudado Acumulado</t>
  </si>
  <si>
    <t>Pac Por Recaudar</t>
  </si>
  <si>
    <t>1.1.</t>
  </si>
  <si>
    <t>2.2.</t>
  </si>
  <si>
    <t>3.1.</t>
  </si>
  <si>
    <t>3.2.</t>
  </si>
  <si>
    <t>A</t>
  </si>
  <si>
    <t>4.1.</t>
  </si>
  <si>
    <t>4.1.1.</t>
  </si>
  <si>
    <t>4.1.1.1.</t>
  </si>
  <si>
    <t>4.1.2.</t>
  </si>
  <si>
    <t>4.1.2.1.</t>
  </si>
  <si>
    <t>4.1.2.2.</t>
  </si>
  <si>
    <t>4.1.3.</t>
  </si>
  <si>
    <t>4.1.3.1.</t>
  </si>
  <si>
    <t>4.2.</t>
  </si>
  <si>
    <t>4.2.1.</t>
  </si>
  <si>
    <t>4.2.1.2.</t>
  </si>
  <si>
    <t>5.1.</t>
  </si>
  <si>
    <t>5.2.</t>
  </si>
  <si>
    <t>5.3.</t>
  </si>
  <si>
    <t>B</t>
  </si>
  <si>
    <t>C</t>
  </si>
  <si>
    <t>E</t>
  </si>
  <si>
    <t>F</t>
  </si>
  <si>
    <t xml:space="preserve">CAJA Y BANCOS </t>
  </si>
  <si>
    <t>TOTAL DE INGRESOS (1+2+3)</t>
  </si>
  <si>
    <t>RECAUDO RECONOCIMIENTOS</t>
  </si>
  <si>
    <t>2.1.2.</t>
  </si>
  <si>
    <t>2.1.2.1.</t>
  </si>
  <si>
    <t>2.1.2.1.1.</t>
  </si>
  <si>
    <t>2.1.2.1.1.1.</t>
  </si>
  <si>
    <t>2.1.2.1.1.1.01.</t>
  </si>
  <si>
    <t>2.1.2.2.</t>
  </si>
  <si>
    <t>2.1.2.2.1.</t>
  </si>
  <si>
    <t>2.1.2.2.1.1.</t>
  </si>
  <si>
    <t>2.1.2.2.1.1.01.</t>
  </si>
  <si>
    <t>4.1.1.1.1.</t>
  </si>
  <si>
    <t>4.1.1.1.1.1.</t>
  </si>
  <si>
    <t>4.1.1.1.1.1.01.</t>
  </si>
  <si>
    <t>4.1.1.1.1.1.02.</t>
  </si>
  <si>
    <t>4.1.1.1.1.1.03.</t>
  </si>
  <si>
    <t>4.1.1.1.1.1.04.</t>
  </si>
  <si>
    <t>4.1.1.1.1.1.04.01.</t>
  </si>
  <si>
    <t>4.1.1.1.1.1.04.02.</t>
  </si>
  <si>
    <t>4.1.1.1.2.</t>
  </si>
  <si>
    <t>4.1.1.1.3.</t>
  </si>
  <si>
    <t>4.1.1.1.3.1.</t>
  </si>
  <si>
    <t>4.1.1.1.2.01.</t>
  </si>
  <si>
    <t>4.1.1.1.2.02.</t>
  </si>
  <si>
    <t>4.1.1.1.2.03.</t>
  </si>
  <si>
    <t>4.1.1.1.2.04.</t>
  </si>
  <si>
    <t>4.1.1.1.2.05.</t>
  </si>
  <si>
    <t>4.1.1.1.2.06.</t>
  </si>
  <si>
    <t>4.1.1.1.2.07.</t>
  </si>
  <si>
    <t>4.1.1.1.3.1.01.</t>
  </si>
  <si>
    <t>4.1.1.1.3.1.02.</t>
  </si>
  <si>
    <t>4.1.1.1.3.1.03.</t>
  </si>
  <si>
    <t>4.1.2.1.1.</t>
  </si>
  <si>
    <t>4.1.2.1.1.1.</t>
  </si>
  <si>
    <t>4.1.2.1.1.1.1.</t>
  </si>
  <si>
    <t>4.1.2.1.1.1.1.01</t>
  </si>
  <si>
    <t>4.1.2.2.1.</t>
  </si>
  <si>
    <t>4.1.2.2.1.01.</t>
  </si>
  <si>
    <t>4.1.2.2.1.02.</t>
  </si>
  <si>
    <t>4.1.2.2.2.</t>
  </si>
  <si>
    <t>4.1.2.2.2.01.</t>
  </si>
  <si>
    <t>4.1.2.2.2.02.</t>
  </si>
  <si>
    <t>4.1.2.2.2.03.</t>
  </si>
  <si>
    <t>4.1.4.</t>
  </si>
  <si>
    <t>4.1.3.1.1.</t>
  </si>
  <si>
    <t>4.1.3.2.</t>
  </si>
  <si>
    <t>4.1.3.2.1.</t>
  </si>
  <si>
    <t>4.1.3.2.1.01.</t>
  </si>
  <si>
    <t>4.1.4.1.</t>
  </si>
  <si>
    <t>4.1.4.1.01.</t>
  </si>
  <si>
    <t>4.2.1.2.1.</t>
  </si>
  <si>
    <t>4.2.1.2.2.</t>
  </si>
  <si>
    <t>4.2.1.2.1.01</t>
  </si>
  <si>
    <t>4.2.1.2.1.02</t>
  </si>
  <si>
    <t>4.2.1.2.1.03</t>
  </si>
  <si>
    <t>4.2.1.2.1.04</t>
  </si>
  <si>
    <t>4.2.1.2.1.05</t>
  </si>
  <si>
    <t>4.2.1.2.1.06</t>
  </si>
  <si>
    <t>OBLIGACIONES POR PAGAR</t>
  </si>
  <si>
    <t>Impuestos y Estampillas</t>
  </si>
  <si>
    <t>Beneficios Empleados - Cesantias, Sueldos.</t>
  </si>
  <si>
    <t>TOTAL PAGOS (4+5)</t>
  </si>
  <si>
    <t>SALDOS DISPONIBLES DEL PERIODO (A - B)</t>
  </si>
  <si>
    <t>RECURSOS CON DESTINACION ESPECIFICA - Reintegro de Recursos</t>
  </si>
  <si>
    <t>SALDO NETO EN TESORERIA (D - E)</t>
  </si>
  <si>
    <t>Contracredito - Resolucion</t>
  </si>
  <si>
    <t>Credito - Resolucion</t>
  </si>
  <si>
    <t>Proyectado Enero</t>
  </si>
  <si>
    <t>,</t>
  </si>
  <si>
    <t xml:space="preserve">RP  </t>
  </si>
  <si>
    <t>RP</t>
  </si>
  <si>
    <t>LDEP</t>
  </si>
  <si>
    <t>MIND</t>
  </si>
  <si>
    <t>RFLDEP</t>
  </si>
  <si>
    <t>RFRP</t>
  </si>
  <si>
    <t>RFL715</t>
  </si>
  <si>
    <t>DISPONIBILIDADES A 31 DE DICIEMBRE DE 2020</t>
  </si>
  <si>
    <t xml:space="preserve">      __________________________________________________  </t>
  </si>
  <si>
    <t>___________________________________</t>
  </si>
  <si>
    <t>JORGE PINILLA CRUZ</t>
  </si>
  <si>
    <t>TESORERO GENERAL</t>
  </si>
  <si>
    <t>Pasivos Exigibles</t>
  </si>
  <si>
    <t xml:space="preserve">      DIRECTOR GENERAL</t>
  </si>
  <si>
    <t>Cuentas por Pagar Diciembre 31 de 2021</t>
  </si>
  <si>
    <t>consignaciones por identificar</t>
  </si>
  <si>
    <t>Iva por arrendamientos</t>
  </si>
  <si>
    <t>Aportes a Seguridad social</t>
  </si>
  <si>
    <t>APORTES NACION</t>
  </si>
  <si>
    <t>1.1.02.06.006.01</t>
  </si>
  <si>
    <t>1.1.02.06.006.01.01</t>
  </si>
  <si>
    <t>SGP-Deporte y Recreación</t>
  </si>
  <si>
    <t>Recursos Ley 1289/2009</t>
  </si>
  <si>
    <t>CUENTAS POR COBRAR RP</t>
  </si>
  <si>
    <t>CUENTAS POR COBRAR SGP</t>
  </si>
  <si>
    <t xml:space="preserve">SGP </t>
  </si>
  <si>
    <t>2.1.2.02.02.010 </t>
  </si>
  <si>
    <t>Viáticos de los funcionarios en comisión </t>
  </si>
  <si>
    <t>L1289</t>
  </si>
  <si>
    <t>RFL 1289</t>
  </si>
  <si>
    <t>2.1.2.2.1.2.</t>
  </si>
  <si>
    <t>2.1.2.2.1.2.01</t>
  </si>
  <si>
    <t>2.1.2.2.1.2.02</t>
  </si>
  <si>
    <t>2.1.2.2.1.2.03</t>
  </si>
  <si>
    <t>2.1.2.2.1.2.04</t>
  </si>
  <si>
    <t>4.1.2.2.1.03.</t>
  </si>
  <si>
    <t>4.1.2.2.1.04.</t>
  </si>
  <si>
    <t>4.1.2.2.2.04.</t>
  </si>
  <si>
    <t>4.1.2.2.2.05.</t>
  </si>
  <si>
    <t>4.1.2.2.2.06.</t>
  </si>
  <si>
    <t>4.1.2.2.2.07.</t>
  </si>
  <si>
    <t>4.1.2.2.2.08.</t>
  </si>
  <si>
    <t>4.1.2.2.2.09.</t>
  </si>
  <si>
    <t>4.1.2.2.2.10</t>
  </si>
  <si>
    <t>4.1.2.2.2.11</t>
  </si>
  <si>
    <t>4.1.2.2.2.12</t>
  </si>
  <si>
    <t>4.1.2.2.2.13</t>
  </si>
  <si>
    <t>4.1.2.2.2.14</t>
  </si>
  <si>
    <t>4.1.2.2.2.15</t>
  </si>
  <si>
    <t>4.1.2.2.2.16</t>
  </si>
  <si>
    <t>4.1.2.2.2.17</t>
  </si>
  <si>
    <t>4.1.2.2.2.18</t>
  </si>
  <si>
    <t>4.1.3.1.1.01.</t>
  </si>
  <si>
    <t>4.2.1.2.2.57</t>
  </si>
  <si>
    <t>5.4.</t>
  </si>
  <si>
    <t>5.5.</t>
  </si>
  <si>
    <t>5.6.</t>
  </si>
  <si>
    <t>5.7.</t>
  </si>
  <si>
    <t>EDGAR JAIMES MATEUS</t>
  </si>
  <si>
    <t xml:space="preserve">      PEDRO ALONSO BALLESTEROS MIRANDA</t>
  </si>
  <si>
    <t>SUBDIRECTOR ADMINISTRATIVO Y FINANCIERO</t>
  </si>
  <si>
    <t>INSTITUTO DE LA JUVENTUD, EL DEPORTE Y LA RECREACION  DE BUCARAMANGA-INDERBU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</si>
  <si>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Se requiere ser precavidos en la ejecucion de gastos financiados con recursos Ley 1289  y   Ministerio del Deporte por cuanto el pago de los compromisos depende de las transferencias y de las gestiones que adelante la enitdad,   Asi mismo es prudente que antes de asumir compromisos con rendimientos financieros Ley 715, Ley 181, Ley 1289, rendimientos financieros recursos propios y recursos propios, se verifique lo ejecutado en cada rubro de ingreso y se haga el compromiso conforme al ingreso recibido.</t>
    </r>
  </si>
  <si>
    <t>EXCEDENTES FINANCIEROS</t>
  </si>
  <si>
    <t>Recursos Propios </t>
  </si>
  <si>
    <t>Recursos Ley 181 de 1995 </t>
  </si>
  <si>
    <t>LEY 181/95 LEY DEL DEPORTE </t>
  </si>
  <si>
    <t>Recursos Propios Alcaldia </t>
  </si>
  <si>
    <t>Recursos Ley 1289/2009 </t>
  </si>
  <si>
    <t>SGP- Deporte y Recreación </t>
  </si>
  <si>
    <t>LEY 715/2001 </t>
  </si>
  <si>
    <t>SGP- Libre Inversión </t>
  </si>
  <si>
    <t>1.2.02</t>
  </si>
  <si>
    <t>1.2.02.01</t>
  </si>
  <si>
    <t>ESTABLECIMIENTOS PUBLICOS</t>
  </si>
  <si>
    <t>Cont-Credito</t>
  </si>
  <si>
    <t>Ejecutado Diciembre</t>
  </si>
  <si>
    <t>Ejecutado Noviembre</t>
  </si>
  <si>
    <t>Ejecutado Octubre</t>
  </si>
  <si>
    <t>Ejecutado Septiembre</t>
  </si>
  <si>
    <t>Ejecutado Agosto</t>
  </si>
  <si>
    <t>Ejecutado Julio</t>
  </si>
  <si>
    <t>Ejecutado Junio</t>
  </si>
  <si>
    <t>Ejecutado Mayo</t>
  </si>
  <si>
    <t>Ejecutado Abril</t>
  </si>
  <si>
    <t>Ejecutado Marzo</t>
  </si>
  <si>
    <t>Ejecutado Febrero</t>
  </si>
  <si>
    <t>Ejecutado Enero</t>
  </si>
  <si>
    <t>1.2.02.01.001</t>
  </si>
  <si>
    <t>1.2.02.01.002</t>
  </si>
  <si>
    <t>1.2.02.01.003</t>
  </si>
  <si>
    <t>1.2.02.01.004</t>
  </si>
  <si>
    <t>1.2.02.01.005</t>
  </si>
  <si>
    <t>1.2.02.01.006</t>
  </si>
  <si>
    <t xml:space="preserve">LEY 1289 </t>
  </si>
  <si>
    <t>O. S. LEY 715 </t>
  </si>
  <si>
    <t>2.2.1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</si>
  <si>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</si>
  <si>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</si>
  <si>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</si>
  <si>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</si>
  <si>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</si>
  <si>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</si>
  <si>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</si>
  <si>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2.2.2.</t>
  </si>
  <si>
    <t>2.2.2.1</t>
  </si>
  <si>
    <t>2.2.2.2.01</t>
  </si>
  <si>
    <t>2.2.2.2.02</t>
  </si>
  <si>
    <t>2.2.2.2.03</t>
  </si>
  <si>
    <t>2.2.2.2.04</t>
  </si>
  <si>
    <t>4.2.1.2.2.10</t>
  </si>
  <si>
    <t>4.2.1.2.2.11</t>
  </si>
  <si>
    <t>4.2.1.2.2.12</t>
  </si>
  <si>
    <t>4.2.1.2.2.13</t>
  </si>
  <si>
    <t>4.2.1.2.2.14</t>
  </si>
  <si>
    <t>4.2.1.2.2.15</t>
  </si>
  <si>
    <t>4.2.1.2.2.16</t>
  </si>
  <si>
    <t>4.2.1.2.2.17</t>
  </si>
  <si>
    <t>4.2.1.2.2.18</t>
  </si>
  <si>
    <t>4.2.1.2.2.19</t>
  </si>
  <si>
    <t>4.2.1.2.2.20</t>
  </si>
  <si>
    <t>4.2.1.2.2.21</t>
  </si>
  <si>
    <t>4.2.1.2.2.22</t>
  </si>
  <si>
    <t>4.2.1.2.2.23</t>
  </si>
  <si>
    <t>4.2.1.2.2.24</t>
  </si>
  <si>
    <t>4.2.1.2.2.25</t>
  </si>
  <si>
    <t>4.2.1.2.2.26</t>
  </si>
  <si>
    <t>4.2.1.2.2.27</t>
  </si>
  <si>
    <t>4.2.1.2.2.28</t>
  </si>
  <si>
    <t>4.2.1.2.2.29</t>
  </si>
  <si>
    <t>4.2.1.2.2.30</t>
  </si>
  <si>
    <t>4.2.1.2.2.31</t>
  </si>
  <si>
    <t>4.2.1.2.2.32</t>
  </si>
  <si>
    <t>4.2.1.2.2.33</t>
  </si>
  <si>
    <t>4.2.1.2.2.34</t>
  </si>
  <si>
    <t>4.2.1.2.2.35</t>
  </si>
  <si>
    <t>4.2.1.2.2.36</t>
  </si>
  <si>
    <t>4.2.1.2.2.37</t>
  </si>
  <si>
    <t>4.2.1.2.2.38</t>
  </si>
  <si>
    <t>4.2.1.2.2.39</t>
  </si>
  <si>
    <t>4.2.1.2.2.40</t>
  </si>
  <si>
    <t>4.2.1.2.2.41</t>
  </si>
  <si>
    <t>4.2.1.2.2.42</t>
  </si>
  <si>
    <t>4.2.1.2.2.43</t>
  </si>
  <si>
    <t>4.2.1.2.2.44</t>
  </si>
  <si>
    <t>4.2.1.2.2.45</t>
  </si>
  <si>
    <t>4.2.1.2.2.46</t>
  </si>
  <si>
    <t>4.2.1.2.2.47</t>
  </si>
  <si>
    <t>4.2.1.2.2.48</t>
  </si>
  <si>
    <t>4.2.1.2.2.49</t>
  </si>
  <si>
    <t>4.2.1.2.2.50</t>
  </si>
  <si>
    <t>4.2.1.2.2.51</t>
  </si>
  <si>
    <t>4.2.1.2.2.52</t>
  </si>
  <si>
    <t>4.2.1.2.2.53</t>
  </si>
  <si>
    <t>4.2.1.2.2.54</t>
  </si>
  <si>
    <t>4.2.1.2.2.55</t>
  </si>
  <si>
    <t>4.2.1.2.2.56</t>
  </si>
  <si>
    <t>IMP</t>
  </si>
  <si>
    <t>4.2.1.2.2.01</t>
  </si>
  <si>
    <t>4.2.1.2.2.02</t>
  </si>
  <si>
    <t>4.2.1.2.2.03</t>
  </si>
  <si>
    <t>4.2.1.2.2.04</t>
  </si>
  <si>
    <t>4.2.1.2.2.05</t>
  </si>
  <si>
    <t>4.2.1.2.2.06</t>
  </si>
  <si>
    <t>4.2.1.2.2.07</t>
  </si>
  <si>
    <t>4.2.1.2.2.08</t>
  </si>
  <si>
    <t>4.2.1.2.2.09</t>
  </si>
  <si>
    <t>4.2.1.2.2.58</t>
  </si>
  <si>
    <t>4.2.1.2.2.59</t>
  </si>
  <si>
    <t>4.2.1.2.2.60</t>
  </si>
  <si>
    <t>4.2.1.2.2.61</t>
  </si>
  <si>
    <t>4.2.1.2.2.62</t>
  </si>
  <si>
    <t>4.2.1.2.2.63</t>
  </si>
  <si>
    <t>4.2.1.2.2.64</t>
  </si>
  <si>
    <t>4.2.1.2.2.65</t>
  </si>
  <si>
    <t>4.2.1.2.2.66</t>
  </si>
  <si>
    <t>4.2.1.2.2.67</t>
  </si>
  <si>
    <t>4.2.1.2.2.68</t>
  </si>
  <si>
    <t>4.2.1.2.2.69</t>
  </si>
  <si>
    <t>4.2.1.2.2.70</t>
  </si>
  <si>
    <t>4.2.1.2.2.71</t>
  </si>
  <si>
    <t>4.2.1.2.2.72</t>
  </si>
  <si>
    <t>4.2.1.2.2.73</t>
  </si>
  <si>
    <t>4.2.1.2.2.74</t>
  </si>
  <si>
    <t>4.2.1.2.2.75</t>
  </si>
  <si>
    <t>4.2.1.2.2.76</t>
  </si>
  <si>
    <t>4.2.1.2.2.77</t>
  </si>
  <si>
    <t>ADQUISICION DE ACTIVOS NO FINANCIEROS</t>
  </si>
  <si>
    <t>2.1.2.02.01.003.61151 </t>
  </si>
  <si>
    <t>2.1.2.02.01.003.61176 </t>
  </si>
  <si>
    <t>2.1.2.02.01.003.62459 </t>
  </si>
  <si>
    <t>2.1.2.02.01.003.3337005 </t>
  </si>
  <si>
    <t>2.1.2.02.02.006.65116 </t>
  </si>
  <si>
    <t>2.1.2.02.02.006.68014 </t>
  </si>
  <si>
    <t>2.1.2.02.02.007.71358 </t>
  </si>
  <si>
    <t>2.1.2.02.02.008.82130 </t>
  </si>
  <si>
    <t>2.1.2.02.02.008.82199 </t>
  </si>
  <si>
    <t>2.1.2.02.02.008.82221 </t>
  </si>
  <si>
    <t>2.1.2.02.02.008.83113 </t>
  </si>
  <si>
    <t>2.1.2.02.02.008.83115 </t>
  </si>
  <si>
    <t>2.1.2.02.02.008.83132 </t>
  </si>
  <si>
    <t>2.1.2.02.02.008.83151 </t>
  </si>
  <si>
    <t>2.1.2.02.02.008.83611 </t>
  </si>
  <si>
    <t>2.1.2.02.02.008.83811 </t>
  </si>
  <si>
    <t>2.1.2.02.02.008.83990 </t>
  </si>
  <si>
    <t>2.1.2.02.02.008.84190 </t>
  </si>
  <si>
    <t>2.1.2.02.02.008.85250 </t>
  </si>
  <si>
    <t>2.1.2.02.02.008.85330 </t>
  </si>
  <si>
    <t>2.1.2.02.02.008.85991 </t>
  </si>
  <si>
    <t>2.3 </t>
  </si>
  <si>
    <t>2.3.2 </t>
  </si>
  <si>
    <t>2.3.2.01 </t>
  </si>
  <si>
    <t>2.3.2.01.01 </t>
  </si>
  <si>
    <t>2.3.2.01.01.003 </t>
  </si>
  <si>
    <t>2.3.2.01.01.003.03 </t>
  </si>
  <si>
    <t>MAQUINARIA DE OFICINA, CONTABILIDAD E INFORMÁTICA </t>
  </si>
  <si>
    <t>2.3.2.01.01.003.03.02.43.01.001.45250 </t>
  </si>
  <si>
    <t>Maquinaria de informática y sus partes, piezas y accesorios </t>
  </si>
  <si>
    <t>RPAL </t>
  </si>
  <si>
    <t>2.3.2.01.01.003.03.02.43.01.003.45250 </t>
  </si>
  <si>
    <t>2.3.2.02.01.002.43.01.037.61133 </t>
  </si>
  <si>
    <t>Productos alimenticios, bebidas y tabaco; textiles, prendas de vestir y productos de cuero </t>
  </si>
  <si>
    <t>LIC </t>
  </si>
  <si>
    <t>2.3.2.02.01.003.02.04.005.61151 </t>
  </si>
  <si>
    <t>Otros bienes transportables (excepto productos metálicos, maquinaria y equipo) </t>
  </si>
  <si>
    <t>2.3.2.02.01.003.02.04.015.61159 </t>
  </si>
  <si>
    <t>LINV </t>
  </si>
  <si>
    <t>2.3.2.02.01.003.02.04.015.61183 </t>
  </si>
  <si>
    <t>2.3.2.02.01.003.43.01.001.61151 </t>
  </si>
  <si>
    <t>2.3.2.02.01.003.43.01.001.61155 </t>
  </si>
  <si>
    <t>RP </t>
  </si>
  <si>
    <t>2.3.2.02.01.003.43.01.001.61159 </t>
  </si>
  <si>
    <t>2.3.2.02.01.003.43.01.001.61183 </t>
  </si>
  <si>
    <t>2.3.2.02.01.003.43.01.003.34664 </t>
  </si>
  <si>
    <t>2.3.2.02.01.003.43.01.003.35299 </t>
  </si>
  <si>
    <t>2.3.2.02.01.003.43.01.003.61151 </t>
  </si>
  <si>
    <t>2.3.2.02.01.003.43.01.003.61161 </t>
  </si>
  <si>
    <t>2.3.2.02.01.003.43.01.003.61171 </t>
  </si>
  <si>
    <t>2.3.2.02.01.003.43.01.003.61176 </t>
  </si>
  <si>
    <t>LDEP </t>
  </si>
  <si>
    <t>2.3.2.02.01.003.43.01.003.61189 </t>
  </si>
  <si>
    <t>2.3.2.02.01.003.43.01.034.61155 </t>
  </si>
  <si>
    <t>L715 </t>
  </si>
  <si>
    <t>2.3.2.02.01.003.43.01.037.61151 </t>
  </si>
  <si>
    <t>2.3.2.02.01.003.43.01.037.61155 </t>
  </si>
  <si>
    <t>2.3.2.02.01.003.43.01.037.61159 </t>
  </si>
  <si>
    <t>2.3.2.02.01.003.43.01.038.61151 </t>
  </si>
  <si>
    <t>2.3.2.02.01.003.43.01.038.61155 </t>
  </si>
  <si>
    <t>2.3.2.02.01.003.43.01.038.61159 </t>
  </si>
  <si>
    <t>2.3.2.02.02.006.02.04.005.65119 </t>
  </si>
  <si>
    <t>2.3.2.02.02.006.43.01.003.69112 </t>
  </si>
  <si>
    <t>2.3.2.02.02.006.43.01.037.64220 </t>
  </si>
  <si>
    <t>2.3.2.02.02.006.43.01.037.65119 </t>
  </si>
  <si>
    <t>2.3.2.02.02.006.43.01.038.65119 </t>
  </si>
  <si>
    <t>2.3.2.02.02.007.02.04.015.71359 </t>
  </si>
  <si>
    <t>2.3.2.02.02.007.43.01.003.71359 </t>
  </si>
  <si>
    <t>2.3.2.02.02.007.43.01.037.71359 </t>
  </si>
  <si>
    <t>2.3.2.02.02.007.43.01.038.71359 </t>
  </si>
  <si>
    <t>2.3.2.02.02.008.02.04.015.83619 </t>
  </si>
  <si>
    <t>2.3.2.02.02.008.02.04.015.83990 </t>
  </si>
  <si>
    <t>2.3.2.02.02.008.43.01.003.83441 </t>
  </si>
  <si>
    <t>2.3.2.02.02.008.43.01.003.83990 </t>
  </si>
  <si>
    <t>2.3.2.02.02.008.43.01.003.85250 </t>
  </si>
  <si>
    <t>2.3.2.02.02.008.43.01.003.85330 </t>
  </si>
  <si>
    <t>2.3.2.02.02.008.43.01.003.8715601 </t>
  </si>
  <si>
    <t>2.3.2.02.02.008.43.01.003.8715701 </t>
  </si>
  <si>
    <t>2.3.2.02.02.008.43.01.003.8715999 </t>
  </si>
  <si>
    <t>2.3.2.02.02.008.43.01.004.83329 </t>
  </si>
  <si>
    <t>2.3.2.02.02.008.43.01.034.83990 </t>
  </si>
  <si>
    <t>2.3.2.02.02.008.43.01.037.8715999 </t>
  </si>
  <si>
    <t>2.3.2.02.02.009.02.04.005.91250 </t>
  </si>
  <si>
    <t>2.3.2.02.02.009.02.04.005.92911 </t>
  </si>
  <si>
    <t>2.3.2.02.02.009.02.04.005.92912 </t>
  </si>
  <si>
    <t>2.3.2.02.02.009.02.04.005.97990 </t>
  </si>
  <si>
    <t>2.3.2.02.02.009.02.04.015.92912 </t>
  </si>
  <si>
    <t>2.3.2.02.02.009.02.04.015.97990 </t>
  </si>
  <si>
    <t>2.3.2.02.02.009.02.04.016.92911 </t>
  </si>
  <si>
    <t>2.3.2.02.02.009.02.04.016.97990 </t>
  </si>
  <si>
    <t>2.3.2.02.02.009.43.01.001.92912 </t>
  </si>
  <si>
    <t>2.3.2.02.02.009.43.01.001.96620 </t>
  </si>
  <si>
    <t>2.3.2.02.02.009.43.01.003.93121 </t>
  </si>
  <si>
    <t>2.3.2.02.02.009.43.01.007.92912 </t>
  </si>
  <si>
    <t>2.3.2.02.02.009.43.01.007.97990 </t>
  </si>
  <si>
    <t>2.3.2.02.02.009.43.01.034.92912 </t>
  </si>
  <si>
    <t>2.3.2.02.02.009.43.01.034.96620 </t>
  </si>
  <si>
    <t>2.3.2.02.02.009.43.01.037.92912 </t>
  </si>
  <si>
    <t>2.3.2.02.02.009.43.01.037.96620 </t>
  </si>
  <si>
    <t>2.3.2.02.02.009.43.01.037.97990 </t>
  </si>
  <si>
    <t>2.3.2.02.02.009.43.01.038.92912 </t>
  </si>
  <si>
    <t>2.3.2.02.02.009.43.01.038.96620 </t>
  </si>
  <si>
    <t>2.3.2.02.02.009.43.01.038.97990 </t>
  </si>
  <si>
    <t>2.3.2.02.02.009.43.02.062.92913 </t>
  </si>
  <si>
    <t>Servicios de alojamiento; servicios de suministro de comidas y bebidas; servicios de transporte y servicios de distribución de electricidad, gas y agua </t>
  </si>
  <si>
    <t>Servicios fiancieros y servicios conexos, servicios inmobiliarios y servicios de leasing </t>
  </si>
  <si>
    <t>Servicios financieros y servicios conexos, servicios inmobiliarios y servicios de leasing </t>
  </si>
  <si>
    <t>Servicios prestados a las empresas y servicios de producción </t>
  </si>
  <si>
    <t>Servicios para la comunidad, sociales y personales </t>
  </si>
  <si>
    <t>RDL </t>
  </si>
  <si>
    <t>RFR </t>
  </si>
  <si>
    <t>RFC </t>
  </si>
  <si>
    <t>TCOL </t>
  </si>
  <si>
    <t>RFL7 </t>
  </si>
  <si>
    <t>4.2.1.2.1.07</t>
  </si>
  <si>
    <t>4.2.1.2.1.08</t>
  </si>
  <si>
    <t>4.2.1.2.1.09</t>
  </si>
  <si>
    <t>4.2.1.2.1.10</t>
  </si>
  <si>
    <t>4.2.1.2.1.11</t>
  </si>
  <si>
    <t>4.2.1.2.1.12</t>
  </si>
  <si>
    <t>4.2.1.2.1.13</t>
  </si>
  <si>
    <t>4.2.1.2.1.14</t>
  </si>
  <si>
    <t>4.2.1.2.1.15</t>
  </si>
  <si>
    <t>4.2.1.2.1.16</t>
  </si>
  <si>
    <t>4.2.1.2.1.17</t>
  </si>
  <si>
    <t>4.2.1.2.1.18</t>
  </si>
  <si>
    <t>4.2.1.2.1.19</t>
  </si>
  <si>
    <t>4.2.1.2.1.20</t>
  </si>
  <si>
    <t>4.2.1.2.1.21</t>
  </si>
  <si>
    <t>4.2.1.2.1.22</t>
  </si>
  <si>
    <t>4.2.1.2.1.23</t>
  </si>
  <si>
    <t>4.2.1.2.1.24</t>
  </si>
  <si>
    <t>4.2.1.2.1.25</t>
  </si>
  <si>
    <t>4.2.1.2.1.26</t>
  </si>
  <si>
    <t>4.2.1.1</t>
  </si>
  <si>
    <t>4.2.1.1.1</t>
  </si>
  <si>
    <t>4.2.1.1.1.1</t>
  </si>
  <si>
    <t>4.2.1.1.1.1.1</t>
  </si>
  <si>
    <t>4.2.1.1.1.1.1.1</t>
  </si>
  <si>
    <t>4.2.1.1.1.1.1.2</t>
  </si>
  <si>
    <t>ANEXO - PROGRAMA ANUAL MENSUALIZADO DE CAJA -  PAC- EJECUCION MAYO DE 2022</t>
  </si>
  <si>
    <t>02,43,01,034,45250</t>
  </si>
  <si>
    <t>02,43,02,004,45250</t>
  </si>
  <si>
    <t>4.2.1.1.1.1.1.3</t>
  </si>
  <si>
    <t>4.2.1.1.1.1.1.4</t>
  </si>
  <si>
    <t>L 715</t>
  </si>
  <si>
    <t>02,0004,61155</t>
  </si>
  <si>
    <t>4.2.1.2.1.27</t>
  </si>
  <si>
    <t>4.2.1.2.1.28</t>
  </si>
  <si>
    <t>4.2.1.2.1.29</t>
  </si>
  <si>
    <t>02,004,83990</t>
  </si>
  <si>
    <t>RF L 715</t>
  </si>
  <si>
    <t>02,004,96620</t>
  </si>
  <si>
    <t>4.2.1.2.2.78</t>
  </si>
  <si>
    <t>4.2.1.2.2.79</t>
  </si>
  <si>
    <t>4.2.1.2.2.80</t>
  </si>
  <si>
    <t>4.2.1.2.2.81</t>
  </si>
  <si>
    <t>4.2.1.2.2.82</t>
  </si>
  <si>
    <t>4.2.1.2.2.83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</si>
</sst>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\ #,##0_);[Red]\(&quot;$&quot;\ #,##0\)"/>
    <numFmt numFmtId="166" formatCode="_(* #,##0.00_);_(* \(#,##0.00\);_(* &quot;-&quot;??_);_(@_)"/>
    <numFmt numFmtId="167" formatCode="_ * #,##0.00_ ;_ * \-#,##0.00_ ;_ * &quot;-&quot;??_ ;_ @_ "/>
    <numFmt numFmtId="168" formatCode="_-* #,##0.00_-;\-* #,##0.00_-;_-* &quot;-&quot;_-;_-@_-"/>
    <numFmt numFmtId="169" formatCode="_(* #,##0_);_(* \(#,##0\);_(* &quot;-&quot;??_);_(@_)"/>
    <numFmt numFmtId="170" formatCode="_(* #,##0.00_);_(* \(#,##0.00\);_(* &quot;-&quot;_);_(@_)"/>
    <numFmt numFmtId="171" formatCode="_(* #,##0.000_);_(* \(#,##0.000\);_(* &quot;-&quot;??_);_(@_)"/>
    <numFmt numFmtId="172" formatCode="_(* #,##0.0_);_(* \(#,##0.0\);_(* &quot;-&quot;_);_(@_)"/>
    <numFmt numFmtId="173" formatCode="_-* #,##0.0_-;\-* #,##0.0_-;_-* &quot;-&quot;_-;_-@_-"/>
    <numFmt numFmtId="174" formatCode="_-* #,##0_-;\-* #,##0_-;_-* &quot;-&quot;_-;_-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color indexed="30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sz val="7"/>
      <color theme="1" tint="0.15000000596046448"/>
      <name val="Arial"/>
      <family val="2"/>
    </font>
    <font>
      <b/>
      <sz val="7"/>
      <color theme="1" tint="0.15000000596046448"/>
      <name val="Arial"/>
      <family val="2"/>
    </font>
    <font>
      <sz val="8"/>
      <color rgb="FF0070C0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8" fontId="2" fillId="0" borderId="10" xfId="5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8" fontId="2" fillId="0" borderId="10" xfId="50" applyNumberFormat="1" applyFont="1" applyFill="1" applyBorder="1" applyAlignment="1">
      <alignment/>
    </xf>
    <xf numFmtId="168" fontId="54" fillId="0" borderId="10" xfId="50" applyNumberFormat="1" applyFont="1" applyFill="1" applyBorder="1" applyAlignment="1">
      <alignment horizontal="right" vertical="center" wrapText="1"/>
    </xf>
    <xf numFmtId="168" fontId="53" fillId="0" borderId="10" xfId="5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68" fontId="2" fillId="0" borderId="0" xfId="50" applyNumberFormat="1" applyFont="1" applyFill="1" applyBorder="1" applyAlignment="1">
      <alignment/>
    </xf>
    <xf numFmtId="168" fontId="3" fillId="0" borderId="0" xfId="50" applyNumberFormat="1" applyFont="1" applyFill="1" applyBorder="1" applyAlignment="1">
      <alignment vertical="center" wrapText="1"/>
    </xf>
    <xf numFmtId="168" fontId="54" fillId="0" borderId="0" xfId="50" applyNumberFormat="1" applyFont="1" applyFill="1" applyBorder="1" applyAlignment="1">
      <alignment vertical="center" wrapText="1"/>
    </xf>
    <xf numFmtId="168" fontId="54" fillId="0" borderId="0" xfId="50" applyNumberFormat="1" applyFont="1" applyFill="1" applyBorder="1" applyAlignment="1">
      <alignment horizontal="right" vertical="center" wrapText="1"/>
    </xf>
    <xf numFmtId="168" fontId="3" fillId="0" borderId="0" xfId="50" applyNumberFormat="1" applyFont="1" applyFill="1" applyBorder="1" applyAlignment="1">
      <alignment horizontal="right" vertical="center"/>
    </xf>
    <xf numFmtId="168" fontId="3" fillId="0" borderId="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169" fontId="55" fillId="0" borderId="0" xfId="51" applyNumberFormat="1" applyFont="1" applyFill="1" applyBorder="1" applyAlignment="1">
      <alignment/>
    </xf>
    <xf numFmtId="0" fontId="56" fillId="0" borderId="0" xfId="57" applyFont="1" applyFill="1" applyBorder="1" applyAlignment="1">
      <alignment horizontal="justify" vertical="center" wrapText="1"/>
      <protection/>
    </xf>
    <xf numFmtId="0" fontId="55" fillId="0" borderId="0" xfId="57" applyFont="1" applyFill="1" applyBorder="1">
      <alignment/>
      <protection/>
    </xf>
    <xf numFmtId="0" fontId="55" fillId="0" borderId="0" xfId="57" applyFont="1" applyFill="1" applyBorder="1" applyAlignment="1">
      <alignment horizontal="justify" vertical="center" wrapText="1"/>
      <protection/>
    </xf>
    <xf numFmtId="0" fontId="57" fillId="0" borderId="0" xfId="57" applyFont="1" applyFill="1" applyBorder="1">
      <alignment/>
      <protection/>
    </xf>
    <xf numFmtId="0" fontId="57" fillId="0" borderId="0" xfId="57" applyFont="1" applyFill="1" applyBorder="1" applyAlignment="1">
      <alignment horizontal="left"/>
      <protection/>
    </xf>
    <xf numFmtId="0" fontId="58" fillId="0" borderId="0" xfId="57" applyFont="1" applyFill="1" applyBorder="1">
      <alignment/>
      <protection/>
    </xf>
    <xf numFmtId="168" fontId="2" fillId="0" borderId="11" xfId="5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8" fontId="3" fillId="0" borderId="10" xfId="5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4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8" fontId="3" fillId="0" borderId="10" xfId="5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68" fontId="3" fillId="0" borderId="10" xfId="50" applyNumberFormat="1" applyFont="1" applyFill="1" applyBorder="1" applyAlignment="1">
      <alignment horizontal="right" vertical="center" wrapText="1"/>
    </xf>
    <xf numFmtId="168" fontId="2" fillId="0" borderId="0" xfId="50" applyNumberFormat="1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168" fontId="59" fillId="0" borderId="10" xfId="50" applyNumberFormat="1" applyFont="1" applyFill="1" applyBorder="1" applyAlignment="1">
      <alignment/>
    </xf>
    <xf numFmtId="0" fontId="53" fillId="0" borderId="10" xfId="0" applyFont="1" applyFill="1" applyBorder="1" applyAlignment="1">
      <alignment vertical="top" wrapText="1"/>
    </xf>
    <xf numFmtId="4" fontId="60" fillId="0" borderId="10" xfId="0" applyNumberFormat="1" applyFont="1" applyFill="1" applyBorder="1" applyAlignment="1">
      <alignment vertical="top"/>
    </xf>
    <xf numFmtId="0" fontId="5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left" vertical="center"/>
    </xf>
    <xf numFmtId="2" fontId="53" fillId="0" borderId="10" xfId="0" applyNumberFormat="1" applyFont="1" applyFill="1" applyBorder="1" applyAlignment="1">
      <alignment horizontal="left" vertical="center"/>
    </xf>
    <xf numFmtId="174" fontId="60" fillId="0" borderId="10" xfId="0" applyNumberFormat="1" applyFont="1" applyFill="1" applyBorder="1" applyAlignment="1">
      <alignment horizontal="left" vertical="center"/>
    </xf>
    <xf numFmtId="0" fontId="53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4" fontId="60" fillId="34" borderId="10" xfId="0" applyNumberFormat="1" applyFont="1" applyFill="1" applyBorder="1" applyAlignment="1">
      <alignment vertical="top"/>
    </xf>
    <xf numFmtId="2" fontId="53" fillId="33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68" fontId="53" fillId="33" borderId="10" xfId="50" applyNumberFormat="1" applyFont="1" applyFill="1" applyBorder="1" applyAlignment="1">
      <alignment horizontal="right" vertical="center" wrapText="1"/>
    </xf>
    <xf numFmtId="168" fontId="54" fillId="33" borderId="10" xfId="50" applyNumberFormat="1" applyFont="1" applyFill="1" applyBorder="1" applyAlignment="1">
      <alignment horizontal="right" vertical="center" wrapText="1"/>
    </xf>
    <xf numFmtId="4" fontId="60" fillId="33" borderId="10" xfId="0" applyNumberFormat="1" applyFont="1" applyFill="1" applyBorder="1" applyAlignment="1">
      <alignment vertical="top"/>
    </xf>
    <xf numFmtId="168" fontId="3" fillId="0" borderId="10" xfId="5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68" fontId="3" fillId="33" borderId="10" xfId="50" applyNumberFormat="1" applyFont="1" applyFill="1" applyBorder="1" applyAlignment="1">
      <alignment horizontal="right" vertical="center"/>
    </xf>
    <xf numFmtId="168" fontId="3" fillId="33" borderId="1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vertical="center"/>
    </xf>
    <xf numFmtId="168" fontId="53" fillId="33" borderId="10" xfId="50" applyNumberFormat="1" applyFont="1" applyFill="1" applyBorder="1" applyAlignment="1">
      <alignment vertical="center" wrapText="1"/>
    </xf>
    <xf numFmtId="168" fontId="53" fillId="33" borderId="10" xfId="5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2" fontId="53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58" fillId="0" borderId="0" xfId="57" applyFont="1" applyFill="1" applyBorder="1" applyAlignment="1">
      <alignment horizontal="left" vertical="top" wrapText="1"/>
      <protection/>
    </xf>
    <xf numFmtId="168" fontId="2" fillId="0" borderId="10" xfId="50" applyNumberFormat="1" applyFont="1" applyFill="1" applyBorder="1" applyAlignment="1">
      <alignment horizontal="right" vertical="center" wrapText="1"/>
    </xf>
    <xf numFmtId="168" fontId="2" fillId="0" borderId="10" xfId="5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61" fillId="35" borderId="10" xfId="0" applyNumberFormat="1" applyFont="1" applyFill="1" applyBorder="1" applyAlignment="1">
      <alignment horizontal="right" wrapText="1"/>
    </xf>
    <xf numFmtId="43" fontId="2" fillId="0" borderId="0" xfId="0" applyNumberFormat="1" applyFont="1" applyFill="1" applyAlignment="1">
      <alignment/>
    </xf>
    <xf numFmtId="168" fontId="3" fillId="0" borderId="12" xfId="50" applyNumberFormat="1" applyFont="1" applyFill="1" applyBorder="1" applyAlignment="1">
      <alignment horizontal="right" vertical="center" wrapText="1"/>
    </xf>
    <xf numFmtId="43" fontId="2" fillId="36" borderId="0" xfId="0" applyNumberFormat="1" applyFont="1" applyFill="1" applyAlignment="1">
      <alignment/>
    </xf>
    <xf numFmtId="168" fontId="2" fillId="0" borderId="13" xfId="5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4" fillId="37" borderId="10" xfId="0" applyFont="1" applyFill="1" applyBorder="1" applyAlignment="1">
      <alignment horizontal="left" vertical="center" wrapText="1"/>
    </xf>
    <xf numFmtId="168" fontId="2" fillId="37" borderId="10" xfId="50" applyNumberFormat="1" applyFont="1" applyFill="1" applyBorder="1" applyAlignment="1">
      <alignment/>
    </xf>
    <xf numFmtId="168" fontId="2" fillId="37" borderId="10" xfId="5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8" fontId="54" fillId="0" borderId="10" xfId="50" applyNumberFormat="1" applyFont="1" applyFill="1" applyBorder="1" applyAlignment="1">
      <alignment vertical="center" wrapText="1"/>
    </xf>
    <xf numFmtId="43" fontId="54" fillId="0" borderId="10" xfId="0" applyNumberFormat="1" applyFont="1" applyFill="1" applyBorder="1" applyAlignment="1">
      <alignment vertical="center" wrapText="1"/>
    </xf>
    <xf numFmtId="43" fontId="54" fillId="0" borderId="10" xfId="0" applyNumberFormat="1" applyFont="1" applyFill="1" applyBorder="1" applyAlignment="1">
      <alignment horizontal="right" vertical="center" wrapText="1"/>
    </xf>
    <xf numFmtId="168" fontId="2" fillId="33" borderId="10" xfId="5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168" fontId="54" fillId="0" borderId="10" xfId="50" applyNumberFormat="1" applyFont="1" applyFill="1" applyBorder="1" applyAlignment="1">
      <alignment horizontal="center" vertical="center" wrapText="1"/>
    </xf>
    <xf numFmtId="166" fontId="54" fillId="0" borderId="10" xfId="49" applyNumberFormat="1" applyFont="1" applyFill="1" applyBorder="1" applyAlignment="1">
      <alignment horizontal="center" vertical="center" wrapText="1"/>
    </xf>
    <xf numFmtId="168" fontId="54" fillId="0" borderId="10" xfId="50" applyNumberFormat="1" applyFont="1" applyFill="1" applyBorder="1" applyAlignment="1">
      <alignment/>
    </xf>
    <xf numFmtId="168" fontId="53" fillId="0" borderId="10" xfId="50" applyNumberFormat="1" applyFont="1" applyFill="1" applyBorder="1" applyAlignment="1">
      <alignment horizontal="right"/>
    </xf>
    <xf numFmtId="168" fontId="53" fillId="0" borderId="10" xfId="5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168" fontId="2" fillId="33" borderId="10" xfId="50" applyNumberFormat="1" applyFont="1" applyFill="1" applyBorder="1" applyAlignment="1">
      <alignment horizontal="right" vertical="center" wrapText="1"/>
    </xf>
    <xf numFmtId="166" fontId="54" fillId="33" borderId="10" xfId="49" applyNumberFormat="1" applyFont="1" applyFill="1" applyBorder="1" applyAlignment="1">
      <alignment horizontal="center" vertical="center" wrapText="1"/>
    </xf>
    <xf numFmtId="168" fontId="3" fillId="33" borderId="10" xfId="50" applyNumberFormat="1" applyFont="1" applyFill="1" applyBorder="1" applyAlignment="1">
      <alignment vertical="center" wrapText="1"/>
    </xf>
    <xf numFmtId="168" fontId="2" fillId="33" borderId="10" xfId="50" applyNumberFormat="1" applyFont="1" applyFill="1" applyBorder="1" applyAlignment="1">
      <alignment horizontal="center" vertical="center" wrapText="1"/>
    </xf>
    <xf numFmtId="168" fontId="3" fillId="33" borderId="10" xfId="50" applyNumberFormat="1" applyFont="1" applyFill="1" applyBorder="1" applyAlignment="1">
      <alignment horizontal="center" vertical="center" wrapText="1"/>
    </xf>
    <xf numFmtId="168" fontId="54" fillId="33" borderId="10" xfId="50" applyNumberFormat="1" applyFont="1" applyFill="1" applyBorder="1" applyAlignment="1">
      <alignment vertical="center" wrapText="1"/>
    </xf>
    <xf numFmtId="43" fontId="54" fillId="33" borderId="10" xfId="0" applyNumberFormat="1" applyFont="1" applyFill="1" applyBorder="1" applyAlignment="1">
      <alignment vertical="center" wrapText="1"/>
    </xf>
    <xf numFmtId="168" fontId="3" fillId="33" borderId="10" xfId="50" applyNumberFormat="1" applyFont="1" applyFill="1" applyBorder="1" applyAlignment="1">
      <alignment/>
    </xf>
    <xf numFmtId="168" fontId="54" fillId="33" borderId="10" xfId="5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1" fillId="35" borderId="14" xfId="0" applyFont="1" applyFill="1" applyBorder="1" applyAlignment="1">
      <alignment wrapText="1"/>
    </xf>
    <xf numFmtId="0" fontId="63" fillId="35" borderId="14" xfId="0" applyFont="1" applyFill="1" applyBorder="1" applyAlignment="1">
      <alignment wrapText="1"/>
    </xf>
    <xf numFmtId="0" fontId="61" fillId="35" borderId="0" xfId="0" applyFont="1" applyFill="1" applyBorder="1" applyAlignment="1">
      <alignment wrapText="1"/>
    </xf>
    <xf numFmtId="0" fontId="61" fillId="35" borderId="15" xfId="0" applyFont="1" applyFill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0" fontId="56" fillId="0" borderId="0" xfId="57" applyFont="1" applyFill="1" applyBorder="1" applyAlignment="1">
      <alignment horizontal="left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8" fillId="0" borderId="0" xfId="57" applyFont="1" applyFill="1" applyBorder="1" applyAlignment="1">
      <alignment horizontal="left" vertical="top" wrapText="1"/>
      <protection/>
    </xf>
    <xf numFmtId="0" fontId="58" fillId="0" borderId="0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J14" sqref="AJ14"/>
    </sheetView>
  </sheetViews>
  <sheetFormatPr defaultColWidth="11.421875" defaultRowHeight="12.75"/>
  <cols>
    <col min="1" max="1" width="12.7109375" style="4" customWidth="1"/>
    <col min="2" max="2" width="15.7109375" style="4" customWidth="1"/>
    <col min="3" max="3" width="8.7109375" style="4" hidden="1" customWidth="1"/>
    <col min="4" max="4" width="32.8515625" style="4" hidden="1" customWidth="1"/>
    <col min="5" max="5" width="39.7109375" style="4" customWidth="1"/>
    <col min="6" max="6" width="9.7109375" style="70" customWidth="1"/>
    <col min="7" max="7" width="14.8515625" style="35" customWidth="1"/>
    <col min="8" max="8" width="14.140625" style="74" bestFit="1" customWidth="1"/>
    <col min="9" max="9" width="14.140625" style="4" hidden="1" customWidth="1"/>
    <col min="10" max="10" width="10.7109375" style="4" hidden="1" customWidth="1"/>
    <col min="11" max="17" width="10.8515625" style="4" hidden="1" customWidth="1"/>
    <col min="18" max="18" width="14.140625" style="4" bestFit="1" customWidth="1"/>
    <col min="19" max="25" width="9.7109375" style="4" hidden="1" customWidth="1"/>
    <col min="26" max="26" width="14.140625" style="4" bestFit="1" customWidth="1"/>
    <col min="27" max="27" width="15.00390625" style="108" bestFit="1" customWidth="1"/>
    <col min="28" max="31" width="14.140625" style="4" hidden="1" customWidth="1"/>
    <col min="32" max="32" width="15.57421875" style="4" hidden="1" customWidth="1"/>
    <col min="33" max="35" width="15.00390625" style="4" hidden="1" customWidth="1"/>
    <col min="36" max="36" width="15.00390625" style="4" bestFit="1" customWidth="1"/>
    <col min="37" max="37" width="15.7109375" style="4" customWidth="1"/>
    <col min="38" max="38" width="15.00390625" style="4" hidden="1" customWidth="1"/>
    <col min="39" max="39" width="13.7109375" style="4" hidden="1" customWidth="1"/>
    <col min="40" max="40" width="15.00390625" style="4" hidden="1" customWidth="1"/>
    <col min="41" max="41" width="13.140625" style="4" hidden="1" customWidth="1"/>
    <col min="42" max="42" width="15.00390625" style="4" hidden="1" customWidth="1"/>
    <col min="43" max="43" width="15.140625" style="4" hidden="1" customWidth="1"/>
    <col min="44" max="44" width="15.00390625" style="4" hidden="1" customWidth="1"/>
    <col min="45" max="45" width="10.28125" style="4" hidden="1" customWidth="1"/>
    <col min="46" max="46" width="14.7109375" style="4" hidden="1" customWidth="1"/>
    <col min="47" max="47" width="9.00390625" style="4" hidden="1" customWidth="1"/>
    <col min="48" max="48" width="14.140625" style="4" hidden="1" customWidth="1"/>
    <col min="49" max="49" width="9.57421875" style="4" hidden="1" customWidth="1"/>
    <col min="50" max="50" width="14.140625" style="4" hidden="1" customWidth="1"/>
    <col min="51" max="51" width="9.00390625" style="4" hidden="1" customWidth="1"/>
    <col min="52" max="52" width="14.7109375" style="4" customWidth="1"/>
    <col min="53" max="53" width="15.00390625" style="4" customWidth="1"/>
    <col min="54" max="54" width="15.00390625" style="4" bestFit="1" customWidth="1"/>
    <col min="55" max="55" width="2.421875" style="8" customWidth="1"/>
    <col min="56" max="56" width="4.28125" style="8" hidden="1" customWidth="1"/>
    <col min="57" max="57" width="0" style="4" hidden="1" customWidth="1"/>
    <col min="58" max="59" width="15.00390625" style="4" bestFit="1" customWidth="1"/>
    <col min="60" max="16384" width="11.421875" style="4" customWidth="1"/>
  </cols>
  <sheetData>
    <row r="1" spans="1:54" ht="19.5" customHeight="1">
      <c r="A1" s="118" t="s">
        <v>316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20"/>
    </row>
    <row r="2" spans="1:54" ht="19.5" customHeight="1">
      <c r="A2" s="121" t="s">
        <v>583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</row>
    <row r="3" spans="1:54" ht="45">
      <c r="A3" s="90" t="s">
        <v>138</v>
      </c>
      <c r="B3" s="90" t="s">
        <v>139</v>
      </c>
      <c r="C3" s="90"/>
      <c r="D3" s="90"/>
      <c r="E3" s="91" t="s">
        <v>140</v>
      </c>
      <c r="F3" s="64" t="s">
        <v>141</v>
      </c>
      <c r="G3" s="92" t="s">
        <v>142</v>
      </c>
      <c r="H3" s="93" t="s">
        <v>143</v>
      </c>
      <c r="I3" s="93" t="s">
        <v>144</v>
      </c>
      <c r="J3" s="93" t="s">
        <v>145</v>
      </c>
      <c r="K3" s="93" t="s">
        <v>251</v>
      </c>
      <c r="L3" s="93" t="s">
        <v>251</v>
      </c>
      <c r="M3" s="93" t="s">
        <v>251</v>
      </c>
      <c r="N3" s="93" t="s">
        <v>251</v>
      </c>
      <c r="O3" s="93" t="s">
        <v>251</v>
      </c>
      <c r="P3" s="93" t="s">
        <v>251</v>
      </c>
      <c r="Q3" s="93" t="s">
        <v>251</v>
      </c>
      <c r="R3" s="93" t="s">
        <v>330</v>
      </c>
      <c r="S3" s="93" t="s">
        <v>252</v>
      </c>
      <c r="T3" s="93" t="s">
        <v>252</v>
      </c>
      <c r="U3" s="93" t="s">
        <v>252</v>
      </c>
      <c r="V3" s="93" t="s">
        <v>252</v>
      </c>
      <c r="W3" s="93" t="s">
        <v>252</v>
      </c>
      <c r="X3" s="93" t="s">
        <v>252</v>
      </c>
      <c r="Y3" s="93" t="s">
        <v>252</v>
      </c>
      <c r="Z3" s="93" t="s">
        <v>146</v>
      </c>
      <c r="AA3" s="100" t="s">
        <v>147</v>
      </c>
      <c r="AB3" s="93" t="s">
        <v>253</v>
      </c>
      <c r="AC3" s="93" t="s">
        <v>342</v>
      </c>
      <c r="AD3" s="93" t="s">
        <v>148</v>
      </c>
      <c r="AE3" s="93" t="s">
        <v>341</v>
      </c>
      <c r="AF3" s="93" t="s">
        <v>149</v>
      </c>
      <c r="AG3" s="93" t="s">
        <v>340</v>
      </c>
      <c r="AH3" s="93" t="s">
        <v>150</v>
      </c>
      <c r="AI3" s="93" t="s">
        <v>339</v>
      </c>
      <c r="AJ3" s="93" t="s">
        <v>151</v>
      </c>
      <c r="AK3" s="93" t="s">
        <v>338</v>
      </c>
      <c r="AL3" s="93" t="s">
        <v>152</v>
      </c>
      <c r="AM3" s="93" t="s">
        <v>337</v>
      </c>
      <c r="AN3" s="93" t="s">
        <v>153</v>
      </c>
      <c r="AO3" s="93" t="s">
        <v>336</v>
      </c>
      <c r="AP3" s="93" t="s">
        <v>154</v>
      </c>
      <c r="AQ3" s="93" t="s">
        <v>335</v>
      </c>
      <c r="AR3" s="93" t="s">
        <v>155</v>
      </c>
      <c r="AS3" s="93" t="s">
        <v>334</v>
      </c>
      <c r="AT3" s="93" t="s">
        <v>156</v>
      </c>
      <c r="AU3" s="93" t="s">
        <v>333</v>
      </c>
      <c r="AV3" s="93" t="s">
        <v>157</v>
      </c>
      <c r="AW3" s="93" t="s">
        <v>332</v>
      </c>
      <c r="AX3" s="93" t="s">
        <v>158</v>
      </c>
      <c r="AY3" s="93" t="s">
        <v>331</v>
      </c>
      <c r="AZ3" s="93" t="s">
        <v>159</v>
      </c>
      <c r="BA3" s="93" t="s">
        <v>160</v>
      </c>
      <c r="BB3" s="93" t="s">
        <v>161</v>
      </c>
    </row>
    <row r="4" spans="1:56" ht="16.5" customHeight="1">
      <c r="A4" s="81">
        <v>1</v>
      </c>
      <c r="B4" s="124" t="s">
        <v>262</v>
      </c>
      <c r="C4" s="124"/>
      <c r="D4" s="124"/>
      <c r="E4" s="124"/>
      <c r="F4" s="124"/>
      <c r="G4" s="82">
        <f aca="true" t="shared" si="0" ref="G4:BD4">SUM(G5)</f>
        <v>8512608761.59</v>
      </c>
      <c r="H4" s="83">
        <f t="shared" si="0"/>
        <v>0</v>
      </c>
      <c r="I4" s="82">
        <f t="shared" si="0"/>
        <v>7370415044.41</v>
      </c>
      <c r="J4" s="82">
        <f t="shared" si="0"/>
        <v>0</v>
      </c>
      <c r="K4" s="82">
        <f t="shared" si="0"/>
        <v>0</v>
      </c>
      <c r="L4" s="82">
        <f t="shared" si="0"/>
        <v>0</v>
      </c>
      <c r="M4" s="82">
        <f t="shared" si="0"/>
        <v>0</v>
      </c>
      <c r="N4" s="82">
        <f t="shared" si="0"/>
        <v>0</v>
      </c>
      <c r="O4" s="82">
        <f t="shared" si="0"/>
        <v>0</v>
      </c>
      <c r="P4" s="82">
        <f t="shared" si="0"/>
        <v>0</v>
      </c>
      <c r="Q4" s="82">
        <f t="shared" si="0"/>
        <v>0</v>
      </c>
      <c r="R4" s="82">
        <f t="shared" si="0"/>
        <v>0</v>
      </c>
      <c r="S4" s="82">
        <f t="shared" si="0"/>
        <v>0</v>
      </c>
      <c r="T4" s="82">
        <f t="shared" si="0"/>
        <v>0</v>
      </c>
      <c r="U4" s="82">
        <f t="shared" si="0"/>
        <v>0</v>
      </c>
      <c r="V4" s="82">
        <f t="shared" si="0"/>
        <v>0</v>
      </c>
      <c r="W4" s="82">
        <f t="shared" si="0"/>
        <v>0</v>
      </c>
      <c r="X4" s="82">
        <f t="shared" si="0"/>
        <v>0</v>
      </c>
      <c r="Y4" s="82">
        <f t="shared" si="0"/>
        <v>0</v>
      </c>
      <c r="Z4" s="82">
        <f t="shared" si="0"/>
        <v>0</v>
      </c>
      <c r="AA4" s="82">
        <f t="shared" si="0"/>
        <v>1142193717.1800003</v>
      </c>
      <c r="AB4" s="82">
        <f>SUM(AB5)</f>
        <v>8512608761.59</v>
      </c>
      <c r="AC4" s="82">
        <f>SUM(AC5)</f>
        <v>8512608761.59</v>
      </c>
      <c r="AD4" s="82">
        <f t="shared" si="0"/>
        <v>8054338084.030001</v>
      </c>
      <c r="AE4" s="82">
        <f t="shared" si="0"/>
        <v>8273602595.18</v>
      </c>
      <c r="AF4" s="82">
        <f t="shared" si="0"/>
        <v>7859477287.030001</v>
      </c>
      <c r="AG4" s="82">
        <f t="shared" si="0"/>
        <v>9203120720.64</v>
      </c>
      <c r="AH4" s="82">
        <f t="shared" si="0"/>
        <v>15040072776.44</v>
      </c>
      <c r="AI4" s="82">
        <f t="shared" si="0"/>
        <v>16227148638.59</v>
      </c>
      <c r="AJ4" s="82">
        <f t="shared" si="0"/>
        <v>14201869684.76</v>
      </c>
      <c r="AK4" s="82">
        <f t="shared" si="0"/>
        <v>15693660788.210001</v>
      </c>
      <c r="AL4" s="82">
        <f t="shared" si="0"/>
        <v>13211050481.76</v>
      </c>
      <c r="AM4" s="82"/>
      <c r="AN4" s="82">
        <f t="shared" si="0"/>
        <v>12234028540.27</v>
      </c>
      <c r="AO4" s="82"/>
      <c r="AP4" s="82">
        <f t="shared" si="0"/>
        <v>11354603000.27</v>
      </c>
      <c r="AQ4" s="82"/>
      <c r="AR4" s="82">
        <f t="shared" si="0"/>
        <v>10381932126.27</v>
      </c>
      <c r="AS4" s="82"/>
      <c r="AT4" s="82">
        <f t="shared" si="0"/>
        <v>9543478069.27</v>
      </c>
      <c r="AU4" s="82"/>
      <c r="AV4" s="82">
        <f t="shared" si="0"/>
        <v>8612908466.27</v>
      </c>
      <c r="AW4" s="82"/>
      <c r="AX4" s="82">
        <f t="shared" si="0"/>
        <v>7732006044.27</v>
      </c>
      <c r="AY4" s="82"/>
      <c r="AZ4" s="82">
        <f t="shared" si="0"/>
        <v>8512608761.59</v>
      </c>
      <c r="BA4" s="82">
        <f>BA5</f>
        <v>8512608761.59</v>
      </c>
      <c r="BB4" s="82">
        <f>BB5</f>
        <v>15921116861.67</v>
      </c>
      <c r="BC4" s="9"/>
      <c r="BD4" s="9">
        <f t="shared" si="0"/>
        <v>0</v>
      </c>
    </row>
    <row r="5" spans="1:54" ht="16.5" customHeight="1">
      <c r="A5" s="36" t="s">
        <v>162</v>
      </c>
      <c r="B5" s="116" t="s">
        <v>185</v>
      </c>
      <c r="C5" s="116"/>
      <c r="D5" s="116"/>
      <c r="E5" s="116"/>
      <c r="F5" s="116"/>
      <c r="G5" s="5">
        <v>8512608761.59</v>
      </c>
      <c r="H5" s="73"/>
      <c r="I5" s="5">
        <v>7370415044.41</v>
      </c>
      <c r="J5" s="5"/>
      <c r="K5" s="5"/>
      <c r="L5" s="5"/>
      <c r="M5" s="5"/>
      <c r="N5" s="5"/>
      <c r="O5" s="5"/>
      <c r="P5" s="5"/>
      <c r="Q5" s="5"/>
      <c r="R5" s="5">
        <f>+K5+L5+M5+N5+O5+P5+Q5</f>
        <v>0</v>
      </c>
      <c r="S5" s="5"/>
      <c r="T5" s="5"/>
      <c r="U5" s="5"/>
      <c r="V5" s="5"/>
      <c r="W5" s="5"/>
      <c r="X5" s="5"/>
      <c r="Y5" s="5"/>
      <c r="Z5" s="5">
        <f>+S5+T5+U5+V5+W5+X5+Y5</f>
        <v>0</v>
      </c>
      <c r="AA5" s="89">
        <f>+G5+H5-I5-J5-R5+Z5</f>
        <v>1142193717.1800003</v>
      </c>
      <c r="AB5" s="5">
        <v>8512608761.59</v>
      </c>
      <c r="AC5" s="5">
        <v>8512608761.59</v>
      </c>
      <c r="AD5" s="5">
        <f>+AB241</f>
        <v>8054338084.030001</v>
      </c>
      <c r="AE5" s="5">
        <f>+AC243</f>
        <v>8273602595.18</v>
      </c>
      <c r="AF5" s="5">
        <f>+AD241</f>
        <v>7859477287.030001</v>
      </c>
      <c r="AG5" s="5">
        <f>AE243</f>
        <v>9203120720.64</v>
      </c>
      <c r="AH5" s="5">
        <f>+AF241</f>
        <v>15040072776.44</v>
      </c>
      <c r="AI5" s="5">
        <f>AG243</f>
        <v>16227148638.59</v>
      </c>
      <c r="AJ5" s="5">
        <f>+AH241</f>
        <v>14201869684.76</v>
      </c>
      <c r="AK5" s="5">
        <v>15693660788.210001</v>
      </c>
      <c r="AL5" s="5">
        <f>+AJ241</f>
        <v>13211050481.76</v>
      </c>
      <c r="AM5" s="5"/>
      <c r="AN5" s="5">
        <f>+AL241</f>
        <v>12234028540.27</v>
      </c>
      <c r="AO5" s="5"/>
      <c r="AP5" s="5">
        <f>+AN241</f>
        <v>11354603000.27</v>
      </c>
      <c r="AQ5" s="5"/>
      <c r="AR5" s="5">
        <f>+AP241</f>
        <v>10381932126.27</v>
      </c>
      <c r="AS5" s="5"/>
      <c r="AT5" s="5">
        <f>+AR241</f>
        <v>9543478069.27</v>
      </c>
      <c r="AU5" s="5"/>
      <c r="AV5" s="5">
        <f>+AT241</f>
        <v>8612908466.27</v>
      </c>
      <c r="AW5" s="5"/>
      <c r="AX5" s="5">
        <f>+AV241</f>
        <v>7732006044.27</v>
      </c>
      <c r="AY5" s="5"/>
      <c r="AZ5" s="5">
        <v>8512608761.59</v>
      </c>
      <c r="BA5" s="15">
        <v>8512608761.59</v>
      </c>
      <c r="BB5" s="5">
        <f>BA243</f>
        <v>15921116861.67</v>
      </c>
    </row>
    <row r="6" spans="1:59" ht="16.5" customHeight="1">
      <c r="A6" s="36">
        <v>2</v>
      </c>
      <c r="B6" s="24" t="s">
        <v>1</v>
      </c>
      <c r="C6" s="24"/>
      <c r="D6" s="24"/>
      <c r="E6" s="24" t="s">
        <v>2</v>
      </c>
      <c r="F6" s="67"/>
      <c r="G6" s="25">
        <f aca="true" t="shared" si="1" ref="G6:BB6">SUM(G7+G22)</f>
        <v>12110892827</v>
      </c>
      <c r="H6" s="34">
        <f t="shared" si="1"/>
        <v>7370415044.41</v>
      </c>
      <c r="I6" s="25">
        <f t="shared" si="1"/>
        <v>0</v>
      </c>
      <c r="J6" s="25">
        <f t="shared" si="1"/>
        <v>0</v>
      </c>
      <c r="K6" s="25">
        <f t="shared" si="1"/>
        <v>0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5">
        <f t="shared" si="1"/>
        <v>0</v>
      </c>
      <c r="R6" s="25">
        <f t="shared" si="1"/>
        <v>0</v>
      </c>
      <c r="S6" s="25">
        <f t="shared" si="1"/>
        <v>0</v>
      </c>
      <c r="T6" s="25">
        <f t="shared" si="1"/>
        <v>0</v>
      </c>
      <c r="U6" s="25">
        <f t="shared" si="1"/>
        <v>0</v>
      </c>
      <c r="V6" s="25">
        <f t="shared" si="1"/>
        <v>0</v>
      </c>
      <c r="W6" s="25">
        <f t="shared" si="1"/>
        <v>0</v>
      </c>
      <c r="X6" s="25">
        <f t="shared" si="1"/>
        <v>0</v>
      </c>
      <c r="Y6" s="25">
        <f t="shared" si="1"/>
        <v>0</v>
      </c>
      <c r="Z6" s="25">
        <f t="shared" si="1"/>
        <v>0</v>
      </c>
      <c r="AA6" s="101">
        <f t="shared" si="1"/>
        <v>19481307871.41</v>
      </c>
      <c r="AB6" s="25">
        <f t="shared" si="1"/>
        <v>928157755</v>
      </c>
      <c r="AC6" s="25">
        <f t="shared" si="1"/>
        <v>403879835.61</v>
      </c>
      <c r="AD6" s="25">
        <f t="shared" si="1"/>
        <v>932940555</v>
      </c>
      <c r="AE6" s="25">
        <f t="shared" si="1"/>
        <v>1366540843.46</v>
      </c>
      <c r="AF6" s="25">
        <f t="shared" si="1"/>
        <v>8440586039.41</v>
      </c>
      <c r="AG6" s="25">
        <f t="shared" si="1"/>
        <v>8325036773.95</v>
      </c>
      <c r="AH6" s="25">
        <f t="shared" si="1"/>
        <v>1059545174</v>
      </c>
      <c r="AI6" s="25">
        <f t="shared" si="1"/>
        <v>815094692.95</v>
      </c>
      <c r="AJ6" s="25">
        <f t="shared" si="1"/>
        <v>933848595</v>
      </c>
      <c r="AK6" s="25">
        <f t="shared" si="1"/>
        <v>1134424308.46</v>
      </c>
      <c r="AL6" s="25">
        <f t="shared" si="1"/>
        <v>1070386635</v>
      </c>
      <c r="AM6" s="25"/>
      <c r="AN6" s="25">
        <f t="shared" si="1"/>
        <v>1047010955</v>
      </c>
      <c r="AO6" s="25"/>
      <c r="AP6" s="25">
        <f t="shared" si="1"/>
        <v>946635135</v>
      </c>
      <c r="AQ6" s="25"/>
      <c r="AR6" s="25">
        <f t="shared" si="1"/>
        <v>1070192355</v>
      </c>
      <c r="AS6" s="25"/>
      <c r="AT6" s="25">
        <f t="shared" si="1"/>
        <v>978014755</v>
      </c>
      <c r="AU6" s="25"/>
      <c r="AV6" s="25">
        <f t="shared" si="1"/>
        <v>1003869955</v>
      </c>
      <c r="AW6" s="25"/>
      <c r="AX6" s="25">
        <f t="shared" si="1"/>
        <v>1070119963</v>
      </c>
      <c r="AY6" s="25"/>
      <c r="AZ6" s="25">
        <f>SUM(AZ7+AZ22)</f>
        <v>19481307871.41</v>
      </c>
      <c r="BA6" s="25">
        <f t="shared" si="1"/>
        <v>12044976454.43</v>
      </c>
      <c r="BB6" s="25">
        <f t="shared" si="1"/>
        <v>7436331416.9800005</v>
      </c>
      <c r="BC6" s="10"/>
      <c r="BD6" s="10" t="e">
        <f>SUM(BD7+BD22)</f>
        <v>#REF!</v>
      </c>
      <c r="BF6" s="76">
        <f>AA6-AZ6</f>
        <v>0</v>
      </c>
      <c r="BG6" s="76"/>
    </row>
    <row r="7" spans="1:59" ht="16.5" customHeight="1">
      <c r="A7" s="36" t="s">
        <v>0</v>
      </c>
      <c r="B7" s="24" t="s">
        <v>15</v>
      </c>
      <c r="C7" s="24"/>
      <c r="D7" s="24"/>
      <c r="E7" s="24" t="s">
        <v>3</v>
      </c>
      <c r="F7" s="67"/>
      <c r="G7" s="25">
        <f>+G8</f>
        <v>12075535827</v>
      </c>
      <c r="H7" s="34">
        <f aca="true" t="shared" si="2" ref="H7:BD7">+H8</f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25">
        <f t="shared" si="2"/>
        <v>0</v>
      </c>
      <c r="O7" s="25">
        <f t="shared" si="2"/>
        <v>0</v>
      </c>
      <c r="P7" s="25">
        <f t="shared" si="2"/>
        <v>0</v>
      </c>
      <c r="Q7" s="25">
        <f t="shared" si="2"/>
        <v>0</v>
      </c>
      <c r="R7" s="25">
        <f t="shared" si="2"/>
        <v>0</v>
      </c>
      <c r="S7" s="25">
        <f t="shared" si="2"/>
        <v>0</v>
      </c>
      <c r="T7" s="25">
        <f t="shared" si="2"/>
        <v>0</v>
      </c>
      <c r="U7" s="25">
        <f t="shared" si="2"/>
        <v>0</v>
      </c>
      <c r="V7" s="25">
        <f t="shared" si="2"/>
        <v>0</v>
      </c>
      <c r="W7" s="25">
        <f t="shared" si="2"/>
        <v>0</v>
      </c>
      <c r="X7" s="25">
        <f t="shared" si="2"/>
        <v>0</v>
      </c>
      <c r="Y7" s="25">
        <f t="shared" si="2"/>
        <v>0</v>
      </c>
      <c r="Z7" s="25">
        <f t="shared" si="2"/>
        <v>0</v>
      </c>
      <c r="AA7" s="101">
        <f t="shared" si="2"/>
        <v>12075535827</v>
      </c>
      <c r="AB7" s="25">
        <f t="shared" si="2"/>
        <v>925857289</v>
      </c>
      <c r="AC7" s="25">
        <f t="shared" si="2"/>
        <v>382497589.37</v>
      </c>
      <c r="AD7" s="25">
        <f t="shared" si="2"/>
        <v>930857289</v>
      </c>
      <c r="AE7" s="25">
        <f t="shared" si="2"/>
        <v>1342523956</v>
      </c>
      <c r="AF7" s="25">
        <f t="shared" si="2"/>
        <v>1067107289</v>
      </c>
      <c r="AG7" s="25">
        <f t="shared" si="2"/>
        <v>925857288</v>
      </c>
      <c r="AH7" s="25">
        <f t="shared" si="2"/>
        <v>1056481468</v>
      </c>
      <c r="AI7" s="25">
        <f t="shared" si="2"/>
        <v>780658372.1</v>
      </c>
      <c r="AJ7" s="25">
        <f t="shared" si="2"/>
        <v>930857289</v>
      </c>
      <c r="AK7" s="25">
        <f t="shared" si="2"/>
        <v>1092688978.69</v>
      </c>
      <c r="AL7" s="25">
        <f t="shared" si="2"/>
        <v>1067107289</v>
      </c>
      <c r="AM7" s="25"/>
      <c r="AN7" s="25">
        <f t="shared" si="2"/>
        <v>1043857289</v>
      </c>
      <c r="AO7" s="25"/>
      <c r="AP7" s="25">
        <f t="shared" si="2"/>
        <v>943481469</v>
      </c>
      <c r="AQ7" s="25"/>
      <c r="AR7" s="25">
        <f t="shared" si="2"/>
        <v>1067107289</v>
      </c>
      <c r="AS7" s="25"/>
      <c r="AT7" s="25">
        <f t="shared" si="2"/>
        <v>974857289</v>
      </c>
      <c r="AU7" s="25"/>
      <c r="AV7" s="25">
        <f t="shared" si="2"/>
        <v>1000857289</v>
      </c>
      <c r="AW7" s="25"/>
      <c r="AX7" s="25">
        <f t="shared" si="2"/>
        <v>1067107289</v>
      </c>
      <c r="AY7" s="25"/>
      <c r="AZ7" s="25">
        <f t="shared" si="2"/>
        <v>12075535827</v>
      </c>
      <c r="BA7" s="25">
        <f t="shared" si="2"/>
        <v>4524226184.16</v>
      </c>
      <c r="BB7" s="25">
        <f t="shared" si="2"/>
        <v>7551309642.84</v>
      </c>
      <c r="BC7" s="10"/>
      <c r="BD7" s="10" t="e">
        <f t="shared" si="2"/>
        <v>#REF!</v>
      </c>
      <c r="BF7" s="76">
        <f aca="true" t="shared" si="3" ref="BF7:BF70">AA7-AZ7</f>
        <v>0</v>
      </c>
      <c r="BG7" s="76"/>
    </row>
    <row r="8" spans="1:59" ht="16.5" customHeight="1">
      <c r="A8" s="36" t="s">
        <v>188</v>
      </c>
      <c r="B8" s="24" t="s">
        <v>16</v>
      </c>
      <c r="C8" s="24"/>
      <c r="D8" s="24"/>
      <c r="E8" s="24" t="s">
        <v>17</v>
      </c>
      <c r="F8" s="67"/>
      <c r="G8" s="25">
        <f aca="true" t="shared" si="4" ref="G8:BB8">+G9+G13</f>
        <v>12075535827</v>
      </c>
      <c r="H8" s="34">
        <f t="shared" si="4"/>
        <v>0</v>
      </c>
      <c r="I8" s="25">
        <f t="shared" si="4"/>
        <v>0</v>
      </c>
      <c r="J8" s="25">
        <f t="shared" si="4"/>
        <v>0</v>
      </c>
      <c r="K8" s="25">
        <f t="shared" si="4"/>
        <v>0</v>
      </c>
      <c r="L8" s="25">
        <f t="shared" si="4"/>
        <v>0</v>
      </c>
      <c r="M8" s="25">
        <f t="shared" si="4"/>
        <v>0</v>
      </c>
      <c r="N8" s="25">
        <f t="shared" si="4"/>
        <v>0</v>
      </c>
      <c r="O8" s="25">
        <f t="shared" si="4"/>
        <v>0</v>
      </c>
      <c r="P8" s="25">
        <f t="shared" si="4"/>
        <v>0</v>
      </c>
      <c r="Q8" s="25">
        <f t="shared" si="4"/>
        <v>0</v>
      </c>
      <c r="R8" s="25">
        <f t="shared" si="4"/>
        <v>0</v>
      </c>
      <c r="S8" s="25">
        <f t="shared" si="4"/>
        <v>0</v>
      </c>
      <c r="T8" s="25">
        <f t="shared" si="4"/>
        <v>0</v>
      </c>
      <c r="U8" s="25">
        <f t="shared" si="4"/>
        <v>0</v>
      </c>
      <c r="V8" s="25">
        <f t="shared" si="4"/>
        <v>0</v>
      </c>
      <c r="W8" s="25">
        <f t="shared" si="4"/>
        <v>0</v>
      </c>
      <c r="X8" s="25">
        <f t="shared" si="4"/>
        <v>0</v>
      </c>
      <c r="Y8" s="25">
        <f t="shared" si="4"/>
        <v>0</v>
      </c>
      <c r="Z8" s="25">
        <f t="shared" si="4"/>
        <v>0</v>
      </c>
      <c r="AA8" s="101">
        <f t="shared" si="4"/>
        <v>12075535827</v>
      </c>
      <c r="AB8" s="25">
        <f t="shared" si="4"/>
        <v>925857289</v>
      </c>
      <c r="AC8" s="25">
        <f t="shared" si="4"/>
        <v>382497589.37</v>
      </c>
      <c r="AD8" s="25">
        <f t="shared" si="4"/>
        <v>930857289</v>
      </c>
      <c r="AE8" s="25">
        <f t="shared" si="4"/>
        <v>1342523956</v>
      </c>
      <c r="AF8" s="25">
        <f t="shared" si="4"/>
        <v>1067107289</v>
      </c>
      <c r="AG8" s="25">
        <f t="shared" si="4"/>
        <v>925857288</v>
      </c>
      <c r="AH8" s="25">
        <f t="shared" si="4"/>
        <v>1056481468</v>
      </c>
      <c r="AI8" s="25">
        <f t="shared" si="4"/>
        <v>780658372.1</v>
      </c>
      <c r="AJ8" s="25">
        <f t="shared" si="4"/>
        <v>930857289</v>
      </c>
      <c r="AK8" s="25">
        <f t="shared" si="4"/>
        <v>1092688978.69</v>
      </c>
      <c r="AL8" s="25">
        <f t="shared" si="4"/>
        <v>1067107289</v>
      </c>
      <c r="AM8" s="25"/>
      <c r="AN8" s="25">
        <f t="shared" si="4"/>
        <v>1043857289</v>
      </c>
      <c r="AO8" s="25"/>
      <c r="AP8" s="25">
        <f t="shared" si="4"/>
        <v>943481469</v>
      </c>
      <c r="AQ8" s="25"/>
      <c r="AR8" s="25">
        <f t="shared" si="4"/>
        <v>1067107289</v>
      </c>
      <c r="AS8" s="25"/>
      <c r="AT8" s="25">
        <f t="shared" si="4"/>
        <v>974857289</v>
      </c>
      <c r="AU8" s="25"/>
      <c r="AV8" s="25">
        <f t="shared" si="4"/>
        <v>1000857289</v>
      </c>
      <c r="AW8" s="25"/>
      <c r="AX8" s="25">
        <f t="shared" si="4"/>
        <v>1067107289</v>
      </c>
      <c r="AY8" s="25"/>
      <c r="AZ8" s="25">
        <f t="shared" si="4"/>
        <v>12075535827</v>
      </c>
      <c r="BA8" s="25">
        <f t="shared" si="4"/>
        <v>4524226184.16</v>
      </c>
      <c r="BB8" s="25">
        <f t="shared" si="4"/>
        <v>7551309642.84</v>
      </c>
      <c r="BC8" s="10"/>
      <c r="BD8" s="10" t="e">
        <f>+BD9+BD13</f>
        <v>#REF!</v>
      </c>
      <c r="BF8" s="76">
        <f t="shared" si="3"/>
        <v>0</v>
      </c>
      <c r="BG8" s="76"/>
    </row>
    <row r="9" spans="1:59" ht="16.5" customHeight="1">
      <c r="A9" s="36" t="s">
        <v>189</v>
      </c>
      <c r="B9" s="24" t="s">
        <v>31</v>
      </c>
      <c r="C9" s="24"/>
      <c r="D9" s="24"/>
      <c r="E9" s="24" t="s">
        <v>32</v>
      </c>
      <c r="F9" s="67"/>
      <c r="G9" s="25">
        <f>+G10</f>
        <v>600000000</v>
      </c>
      <c r="H9" s="34">
        <f aca="true" t="shared" si="5" ref="H9:W10">+H10</f>
        <v>0</v>
      </c>
      <c r="I9" s="25">
        <f t="shared" si="5"/>
        <v>0</v>
      </c>
      <c r="J9" s="25">
        <f t="shared" si="5"/>
        <v>0</v>
      </c>
      <c r="K9" s="25">
        <f t="shared" si="5"/>
        <v>0</v>
      </c>
      <c r="L9" s="25">
        <f t="shared" si="5"/>
        <v>0</v>
      </c>
      <c r="M9" s="25">
        <f t="shared" si="5"/>
        <v>0</v>
      </c>
      <c r="N9" s="25">
        <f t="shared" si="5"/>
        <v>0</v>
      </c>
      <c r="O9" s="25">
        <f t="shared" si="5"/>
        <v>0</v>
      </c>
      <c r="P9" s="25">
        <f t="shared" si="5"/>
        <v>0</v>
      </c>
      <c r="Q9" s="25">
        <f t="shared" si="5"/>
        <v>0</v>
      </c>
      <c r="R9" s="25">
        <f t="shared" si="5"/>
        <v>0</v>
      </c>
      <c r="S9" s="25">
        <f t="shared" si="5"/>
        <v>0</v>
      </c>
      <c r="T9" s="25">
        <f t="shared" si="5"/>
        <v>0</v>
      </c>
      <c r="U9" s="25">
        <f t="shared" si="5"/>
        <v>0</v>
      </c>
      <c r="V9" s="25">
        <f t="shared" si="5"/>
        <v>0</v>
      </c>
      <c r="W9" s="25">
        <f t="shared" si="5"/>
        <v>0</v>
      </c>
      <c r="X9" s="25">
        <f aca="true" t="shared" si="6" ref="X9:AL10">+X10</f>
        <v>0</v>
      </c>
      <c r="Y9" s="25">
        <f t="shared" si="6"/>
        <v>0</v>
      </c>
      <c r="Z9" s="25">
        <f t="shared" si="6"/>
        <v>0</v>
      </c>
      <c r="AA9" s="101">
        <f t="shared" si="6"/>
        <v>600000000</v>
      </c>
      <c r="AB9" s="25">
        <f t="shared" si="6"/>
        <v>0</v>
      </c>
      <c r="AC9" s="25">
        <f t="shared" si="6"/>
        <v>920645.37</v>
      </c>
      <c r="AD9" s="25">
        <f t="shared" si="6"/>
        <v>5000000</v>
      </c>
      <c r="AE9" s="25">
        <f t="shared" si="6"/>
        <v>0</v>
      </c>
      <c r="AF9" s="25">
        <f t="shared" si="6"/>
        <v>141250000</v>
      </c>
      <c r="AG9" s="25">
        <f t="shared" si="6"/>
        <v>0</v>
      </c>
      <c r="AH9" s="25">
        <f t="shared" si="6"/>
        <v>5000000</v>
      </c>
      <c r="AI9" s="25">
        <f t="shared" si="6"/>
        <v>6927731.1</v>
      </c>
      <c r="AJ9" s="25">
        <f t="shared" si="6"/>
        <v>5000000</v>
      </c>
      <c r="AK9" s="25">
        <f t="shared" si="6"/>
        <v>14705041.69</v>
      </c>
      <c r="AL9" s="25">
        <f t="shared" si="6"/>
        <v>141250000</v>
      </c>
      <c r="AM9" s="25"/>
      <c r="AN9" s="25">
        <f aca="true" t="shared" si="7" ref="AN9:BB10">+AN10</f>
        <v>5000000</v>
      </c>
      <c r="AO9" s="25"/>
      <c r="AP9" s="25">
        <f t="shared" si="7"/>
        <v>5000000</v>
      </c>
      <c r="AQ9" s="25"/>
      <c r="AR9" s="25">
        <f t="shared" si="7"/>
        <v>141250000</v>
      </c>
      <c r="AS9" s="25"/>
      <c r="AT9" s="25">
        <f t="shared" si="7"/>
        <v>5000000</v>
      </c>
      <c r="AU9" s="25"/>
      <c r="AV9" s="25">
        <f t="shared" si="7"/>
        <v>5000000</v>
      </c>
      <c r="AW9" s="25"/>
      <c r="AX9" s="25">
        <f t="shared" si="7"/>
        <v>141250000</v>
      </c>
      <c r="AY9" s="25"/>
      <c r="AZ9" s="25">
        <f t="shared" si="7"/>
        <v>600000000</v>
      </c>
      <c r="BA9" s="25">
        <f t="shared" si="7"/>
        <v>22553418.16</v>
      </c>
      <c r="BB9" s="25">
        <f t="shared" si="7"/>
        <v>577446581.84</v>
      </c>
      <c r="BC9" s="10"/>
      <c r="BD9" s="10">
        <f>+BD10</f>
        <v>0</v>
      </c>
      <c r="BF9" s="76">
        <f t="shared" si="3"/>
        <v>0</v>
      </c>
      <c r="BG9" s="76"/>
    </row>
    <row r="10" spans="1:59" ht="16.5" customHeight="1">
      <c r="A10" s="36" t="s">
        <v>190</v>
      </c>
      <c r="B10" s="24" t="s">
        <v>33</v>
      </c>
      <c r="C10" s="24"/>
      <c r="D10" s="24"/>
      <c r="E10" s="24" t="s">
        <v>34</v>
      </c>
      <c r="F10" s="67"/>
      <c r="G10" s="25">
        <f>+G11</f>
        <v>600000000</v>
      </c>
      <c r="H10" s="34">
        <f t="shared" si="5"/>
        <v>0</v>
      </c>
      <c r="I10" s="25">
        <f t="shared" si="5"/>
        <v>0</v>
      </c>
      <c r="J10" s="25">
        <f t="shared" si="5"/>
        <v>0</v>
      </c>
      <c r="K10" s="25">
        <f t="shared" si="5"/>
        <v>0</v>
      </c>
      <c r="L10" s="25">
        <f t="shared" si="5"/>
        <v>0</v>
      </c>
      <c r="M10" s="25">
        <f t="shared" si="5"/>
        <v>0</v>
      </c>
      <c r="N10" s="25">
        <f t="shared" si="5"/>
        <v>0</v>
      </c>
      <c r="O10" s="25">
        <f t="shared" si="5"/>
        <v>0</v>
      </c>
      <c r="P10" s="25">
        <f t="shared" si="5"/>
        <v>0</v>
      </c>
      <c r="Q10" s="25">
        <f t="shared" si="5"/>
        <v>0</v>
      </c>
      <c r="R10" s="25">
        <f t="shared" si="5"/>
        <v>0</v>
      </c>
      <c r="S10" s="25">
        <f t="shared" si="5"/>
        <v>0</v>
      </c>
      <c r="T10" s="25">
        <f t="shared" si="5"/>
        <v>0</v>
      </c>
      <c r="U10" s="25">
        <f t="shared" si="5"/>
        <v>0</v>
      </c>
      <c r="V10" s="25">
        <f t="shared" si="5"/>
        <v>0</v>
      </c>
      <c r="W10" s="25">
        <f t="shared" si="5"/>
        <v>0</v>
      </c>
      <c r="X10" s="25">
        <f t="shared" si="6"/>
        <v>0</v>
      </c>
      <c r="Y10" s="25">
        <f t="shared" si="6"/>
        <v>0</v>
      </c>
      <c r="Z10" s="25">
        <f t="shared" si="6"/>
        <v>0</v>
      </c>
      <c r="AA10" s="101">
        <f t="shared" si="6"/>
        <v>600000000</v>
      </c>
      <c r="AB10" s="25">
        <f t="shared" si="6"/>
        <v>0</v>
      </c>
      <c r="AC10" s="25">
        <f t="shared" si="6"/>
        <v>920645.37</v>
      </c>
      <c r="AD10" s="25">
        <f t="shared" si="6"/>
        <v>5000000</v>
      </c>
      <c r="AE10" s="25">
        <f t="shared" si="6"/>
        <v>0</v>
      </c>
      <c r="AF10" s="25">
        <f t="shared" si="6"/>
        <v>141250000</v>
      </c>
      <c r="AG10" s="25">
        <f t="shared" si="6"/>
        <v>0</v>
      </c>
      <c r="AH10" s="25">
        <f t="shared" si="6"/>
        <v>5000000</v>
      </c>
      <c r="AI10" s="25">
        <f t="shared" si="6"/>
        <v>6927731.1</v>
      </c>
      <c r="AJ10" s="25">
        <f t="shared" si="6"/>
        <v>5000000</v>
      </c>
      <c r="AK10" s="25">
        <f t="shared" si="6"/>
        <v>14705041.69</v>
      </c>
      <c r="AL10" s="25">
        <f t="shared" si="6"/>
        <v>141250000</v>
      </c>
      <c r="AM10" s="25"/>
      <c r="AN10" s="25">
        <f t="shared" si="7"/>
        <v>5000000</v>
      </c>
      <c r="AO10" s="25"/>
      <c r="AP10" s="25">
        <f t="shared" si="7"/>
        <v>5000000</v>
      </c>
      <c r="AQ10" s="25"/>
      <c r="AR10" s="25">
        <f t="shared" si="7"/>
        <v>141250000</v>
      </c>
      <c r="AS10" s="25"/>
      <c r="AT10" s="25">
        <f t="shared" si="7"/>
        <v>5000000</v>
      </c>
      <c r="AU10" s="25"/>
      <c r="AV10" s="25">
        <f t="shared" si="7"/>
        <v>5000000</v>
      </c>
      <c r="AW10" s="25"/>
      <c r="AX10" s="25">
        <f t="shared" si="7"/>
        <v>141250000</v>
      </c>
      <c r="AY10" s="25"/>
      <c r="AZ10" s="25">
        <f t="shared" si="7"/>
        <v>600000000</v>
      </c>
      <c r="BA10" s="25">
        <f t="shared" si="7"/>
        <v>22553418.16</v>
      </c>
      <c r="BB10" s="25">
        <f t="shared" si="7"/>
        <v>577446581.84</v>
      </c>
      <c r="BC10" s="10"/>
      <c r="BD10" s="10">
        <f>+BD11</f>
        <v>0</v>
      </c>
      <c r="BF10" s="76">
        <f t="shared" si="3"/>
        <v>0</v>
      </c>
      <c r="BG10" s="76"/>
    </row>
    <row r="11" spans="1:59" ht="16.5" customHeight="1">
      <c r="A11" s="36" t="s">
        <v>191</v>
      </c>
      <c r="B11" s="24" t="s">
        <v>35</v>
      </c>
      <c r="C11" s="24"/>
      <c r="D11" s="24"/>
      <c r="E11" s="24" t="s">
        <v>48</v>
      </c>
      <c r="F11" s="67"/>
      <c r="G11" s="25">
        <f aca="true" t="shared" si="8" ref="G11:BB11">SUM(G12:G12)</f>
        <v>600000000</v>
      </c>
      <c r="H11" s="34">
        <f t="shared" si="8"/>
        <v>0</v>
      </c>
      <c r="I11" s="25">
        <f t="shared" si="8"/>
        <v>0</v>
      </c>
      <c r="J11" s="25">
        <f t="shared" si="8"/>
        <v>0</v>
      </c>
      <c r="K11" s="25">
        <f t="shared" si="8"/>
        <v>0</v>
      </c>
      <c r="L11" s="25">
        <f t="shared" si="8"/>
        <v>0</v>
      </c>
      <c r="M11" s="25">
        <f t="shared" si="8"/>
        <v>0</v>
      </c>
      <c r="N11" s="25">
        <f t="shared" si="8"/>
        <v>0</v>
      </c>
      <c r="O11" s="25">
        <f t="shared" si="8"/>
        <v>0</v>
      </c>
      <c r="P11" s="25">
        <f t="shared" si="8"/>
        <v>0</v>
      </c>
      <c r="Q11" s="25">
        <f t="shared" si="8"/>
        <v>0</v>
      </c>
      <c r="R11" s="25">
        <f t="shared" si="8"/>
        <v>0</v>
      </c>
      <c r="S11" s="25">
        <f t="shared" si="8"/>
        <v>0</v>
      </c>
      <c r="T11" s="25">
        <f t="shared" si="8"/>
        <v>0</v>
      </c>
      <c r="U11" s="25">
        <f t="shared" si="8"/>
        <v>0</v>
      </c>
      <c r="V11" s="25">
        <f t="shared" si="8"/>
        <v>0</v>
      </c>
      <c r="W11" s="25">
        <f t="shared" si="8"/>
        <v>0</v>
      </c>
      <c r="X11" s="25">
        <f t="shared" si="8"/>
        <v>0</v>
      </c>
      <c r="Y11" s="25">
        <f t="shared" si="8"/>
        <v>0</v>
      </c>
      <c r="Z11" s="25">
        <f t="shared" si="8"/>
        <v>0</v>
      </c>
      <c r="AA11" s="101">
        <f t="shared" si="8"/>
        <v>600000000</v>
      </c>
      <c r="AB11" s="25">
        <f t="shared" si="8"/>
        <v>0</v>
      </c>
      <c r="AC11" s="25">
        <f t="shared" si="8"/>
        <v>920645.37</v>
      </c>
      <c r="AD11" s="25">
        <f t="shared" si="8"/>
        <v>5000000</v>
      </c>
      <c r="AE11" s="25">
        <f t="shared" si="8"/>
        <v>0</v>
      </c>
      <c r="AF11" s="25">
        <f t="shared" si="8"/>
        <v>141250000</v>
      </c>
      <c r="AG11" s="25">
        <f t="shared" si="8"/>
        <v>0</v>
      </c>
      <c r="AH11" s="25">
        <f t="shared" si="8"/>
        <v>5000000</v>
      </c>
      <c r="AI11" s="25">
        <f t="shared" si="8"/>
        <v>6927731.1</v>
      </c>
      <c r="AJ11" s="25">
        <f t="shared" si="8"/>
        <v>5000000</v>
      </c>
      <c r="AK11" s="25">
        <f t="shared" si="8"/>
        <v>14705041.69</v>
      </c>
      <c r="AL11" s="25">
        <f t="shared" si="8"/>
        <v>141250000</v>
      </c>
      <c r="AM11" s="25"/>
      <c r="AN11" s="25">
        <f t="shared" si="8"/>
        <v>5000000</v>
      </c>
      <c r="AO11" s="25"/>
      <c r="AP11" s="25">
        <f t="shared" si="8"/>
        <v>5000000</v>
      </c>
      <c r="AQ11" s="25"/>
      <c r="AR11" s="25">
        <f t="shared" si="8"/>
        <v>141250000</v>
      </c>
      <c r="AS11" s="25"/>
      <c r="AT11" s="25">
        <f t="shared" si="8"/>
        <v>5000000</v>
      </c>
      <c r="AU11" s="25"/>
      <c r="AV11" s="25">
        <f t="shared" si="8"/>
        <v>5000000</v>
      </c>
      <c r="AW11" s="25"/>
      <c r="AX11" s="25">
        <f t="shared" si="8"/>
        <v>141250000</v>
      </c>
      <c r="AY11" s="25"/>
      <c r="AZ11" s="25">
        <f t="shared" si="8"/>
        <v>600000000</v>
      </c>
      <c r="BA11" s="25">
        <f t="shared" si="8"/>
        <v>22553418.16</v>
      </c>
      <c r="BB11" s="25">
        <f t="shared" si="8"/>
        <v>577446581.84</v>
      </c>
      <c r="BC11" s="10"/>
      <c r="BD11" s="10">
        <f>SUM(BD12:BD12)</f>
        <v>0</v>
      </c>
      <c r="BF11" s="76">
        <f t="shared" si="3"/>
        <v>0</v>
      </c>
      <c r="BG11" s="76"/>
    </row>
    <row r="12" spans="1:59" ht="16.5" customHeight="1">
      <c r="A12" s="1" t="s">
        <v>192</v>
      </c>
      <c r="B12" s="2" t="s">
        <v>36</v>
      </c>
      <c r="C12" s="2"/>
      <c r="D12" s="2"/>
      <c r="E12" s="26" t="s">
        <v>4</v>
      </c>
      <c r="F12" s="65" t="s">
        <v>255</v>
      </c>
      <c r="G12" s="3">
        <v>600000000</v>
      </c>
      <c r="H12" s="73"/>
      <c r="I12" s="5"/>
      <c r="J12" s="5"/>
      <c r="K12" s="5"/>
      <c r="L12" s="5"/>
      <c r="M12" s="5"/>
      <c r="N12" s="5"/>
      <c r="O12" s="5"/>
      <c r="P12" s="5"/>
      <c r="Q12" s="5"/>
      <c r="R12" s="5">
        <f>+K12+L12+M12+N12+O12+P12+Q12</f>
        <v>0</v>
      </c>
      <c r="S12" s="5"/>
      <c r="T12" s="5"/>
      <c r="U12" s="5"/>
      <c r="V12" s="5"/>
      <c r="W12" s="5"/>
      <c r="X12" s="5"/>
      <c r="Y12" s="5"/>
      <c r="Z12" s="5">
        <f>+S12+T12+U12+V12+W12+X12+Y12</f>
        <v>0</v>
      </c>
      <c r="AA12" s="102">
        <f>+G12+H12-I12-J12-R12+Z12</f>
        <v>600000000</v>
      </c>
      <c r="AB12" s="15"/>
      <c r="AC12" s="15">
        <v>920645.37</v>
      </c>
      <c r="AD12" s="15">
        <v>5000000</v>
      </c>
      <c r="AE12" s="15"/>
      <c r="AF12" s="15">
        <v>141250000</v>
      </c>
      <c r="AG12" s="15"/>
      <c r="AH12" s="15">
        <v>5000000</v>
      </c>
      <c r="AI12" s="15">
        <v>6927731.1</v>
      </c>
      <c r="AJ12" s="15">
        <v>5000000</v>
      </c>
      <c r="AK12" s="15">
        <v>14705041.69</v>
      </c>
      <c r="AL12" s="15">
        <f>5000000+136250000</f>
        <v>141250000</v>
      </c>
      <c r="AM12" s="15"/>
      <c r="AN12" s="15">
        <v>5000000</v>
      </c>
      <c r="AO12" s="15"/>
      <c r="AP12" s="15">
        <v>5000000</v>
      </c>
      <c r="AQ12" s="15"/>
      <c r="AR12" s="15">
        <v>141250000</v>
      </c>
      <c r="AS12" s="15"/>
      <c r="AT12" s="15">
        <v>5000000</v>
      </c>
      <c r="AU12" s="15"/>
      <c r="AV12" s="15">
        <v>5000000</v>
      </c>
      <c r="AW12" s="15"/>
      <c r="AX12" s="15">
        <f>5000000+136250000</f>
        <v>141250000</v>
      </c>
      <c r="AY12" s="15"/>
      <c r="AZ12" s="15">
        <f>+AB12+AD12+AF12+AH12+AJ12+AL12+AN12+AP12+AR12+AT12+AV12+AX12</f>
        <v>600000000</v>
      </c>
      <c r="BA12" s="15">
        <f>AY12+AW12+AU12+AS12+AQ12+AO12+AM12+AK12+AI12+AG12+AE12+AC12</f>
        <v>22553418.16</v>
      </c>
      <c r="BB12" s="15">
        <f>+AA12-BA12</f>
        <v>577446581.84</v>
      </c>
      <c r="BD12" s="27">
        <f>+AA12-AZ12</f>
        <v>0</v>
      </c>
      <c r="BF12" s="76">
        <f t="shared" si="3"/>
        <v>0</v>
      </c>
      <c r="BG12" s="76"/>
    </row>
    <row r="13" spans="1:59" ht="16.5" customHeight="1">
      <c r="A13" s="36" t="s">
        <v>193</v>
      </c>
      <c r="B13" s="24" t="s">
        <v>18</v>
      </c>
      <c r="C13" s="24"/>
      <c r="D13" s="24"/>
      <c r="E13" s="24" t="s">
        <v>19</v>
      </c>
      <c r="F13" s="67"/>
      <c r="G13" s="25">
        <f>G14</f>
        <v>11475535827</v>
      </c>
      <c r="H13" s="34">
        <f aca="true" t="shared" si="9" ref="H13:BB13">H14</f>
        <v>0</v>
      </c>
      <c r="I13" s="25">
        <f t="shared" si="9"/>
        <v>0</v>
      </c>
      <c r="J13" s="25">
        <f t="shared" si="9"/>
        <v>0</v>
      </c>
      <c r="K13" s="25">
        <f t="shared" si="9"/>
        <v>0</v>
      </c>
      <c r="L13" s="25">
        <f t="shared" si="9"/>
        <v>0</v>
      </c>
      <c r="M13" s="25">
        <f t="shared" si="9"/>
        <v>0</v>
      </c>
      <c r="N13" s="25">
        <f t="shared" si="9"/>
        <v>0</v>
      </c>
      <c r="O13" s="25">
        <f t="shared" si="9"/>
        <v>0</v>
      </c>
      <c r="P13" s="25">
        <f t="shared" si="9"/>
        <v>0</v>
      </c>
      <c r="Q13" s="25">
        <f t="shared" si="9"/>
        <v>0</v>
      </c>
      <c r="R13" s="25">
        <f t="shared" si="9"/>
        <v>0</v>
      </c>
      <c r="S13" s="25">
        <f t="shared" si="9"/>
        <v>0</v>
      </c>
      <c r="T13" s="25">
        <f t="shared" si="9"/>
        <v>0</v>
      </c>
      <c r="U13" s="25">
        <f t="shared" si="9"/>
        <v>0</v>
      </c>
      <c r="V13" s="25">
        <f t="shared" si="9"/>
        <v>0</v>
      </c>
      <c r="W13" s="25">
        <f t="shared" si="9"/>
        <v>0</v>
      </c>
      <c r="X13" s="25">
        <f t="shared" si="9"/>
        <v>0</v>
      </c>
      <c r="Y13" s="25">
        <f t="shared" si="9"/>
        <v>0</v>
      </c>
      <c r="Z13" s="25">
        <f t="shared" si="9"/>
        <v>0</v>
      </c>
      <c r="AA13" s="101">
        <f t="shared" si="9"/>
        <v>11475535827</v>
      </c>
      <c r="AB13" s="25">
        <f t="shared" si="9"/>
        <v>925857289</v>
      </c>
      <c r="AC13" s="25">
        <f t="shared" si="9"/>
        <v>381576944</v>
      </c>
      <c r="AD13" s="25">
        <f t="shared" si="9"/>
        <v>925857289</v>
      </c>
      <c r="AE13" s="25">
        <f t="shared" si="9"/>
        <v>1342523956</v>
      </c>
      <c r="AF13" s="25">
        <f t="shared" si="9"/>
        <v>925857289</v>
      </c>
      <c r="AG13" s="25">
        <f t="shared" si="9"/>
        <v>925857288</v>
      </c>
      <c r="AH13" s="25">
        <f t="shared" si="9"/>
        <v>1051481468</v>
      </c>
      <c r="AI13" s="25">
        <f t="shared" si="9"/>
        <v>773730641</v>
      </c>
      <c r="AJ13" s="25">
        <f t="shared" si="9"/>
        <v>925857289</v>
      </c>
      <c r="AK13" s="25">
        <f t="shared" si="9"/>
        <v>1077983937</v>
      </c>
      <c r="AL13" s="25">
        <f t="shared" si="9"/>
        <v>925857289</v>
      </c>
      <c r="AM13" s="25"/>
      <c r="AN13" s="25">
        <f t="shared" si="9"/>
        <v>1038857289</v>
      </c>
      <c r="AO13" s="25"/>
      <c r="AP13" s="25">
        <f t="shared" si="9"/>
        <v>938481469</v>
      </c>
      <c r="AQ13" s="25"/>
      <c r="AR13" s="25">
        <f t="shared" si="9"/>
        <v>925857289</v>
      </c>
      <c r="AS13" s="25"/>
      <c r="AT13" s="25">
        <f t="shared" si="9"/>
        <v>969857289</v>
      </c>
      <c r="AU13" s="25"/>
      <c r="AV13" s="25">
        <f t="shared" si="9"/>
        <v>995857289</v>
      </c>
      <c r="AW13" s="25"/>
      <c r="AX13" s="25">
        <f t="shared" si="9"/>
        <v>925857289</v>
      </c>
      <c r="AY13" s="25"/>
      <c r="AZ13" s="25">
        <f t="shared" si="9"/>
        <v>11475535827</v>
      </c>
      <c r="BA13" s="25">
        <f t="shared" si="9"/>
        <v>4501672766</v>
      </c>
      <c r="BB13" s="25">
        <f t="shared" si="9"/>
        <v>6973863061</v>
      </c>
      <c r="BC13" s="10"/>
      <c r="BD13" s="10" t="e">
        <f>+BD14+#REF!+#REF!</f>
        <v>#REF!</v>
      </c>
      <c r="BF13" s="76">
        <f t="shared" si="3"/>
        <v>0</v>
      </c>
      <c r="BG13" s="76"/>
    </row>
    <row r="14" spans="1:59" ht="16.5" customHeight="1">
      <c r="A14" s="36" t="s">
        <v>194</v>
      </c>
      <c r="B14" s="24" t="s">
        <v>37</v>
      </c>
      <c r="C14" s="24"/>
      <c r="D14" s="24"/>
      <c r="E14" s="24" t="s">
        <v>38</v>
      </c>
      <c r="F14" s="67"/>
      <c r="G14" s="25">
        <f aca="true" t="shared" si="10" ref="G14:BB14">G15+G17</f>
        <v>11475535827</v>
      </c>
      <c r="H14" s="34">
        <f t="shared" si="10"/>
        <v>0</v>
      </c>
      <c r="I14" s="25">
        <f t="shared" si="10"/>
        <v>0</v>
      </c>
      <c r="J14" s="25">
        <f t="shared" si="10"/>
        <v>0</v>
      </c>
      <c r="K14" s="25">
        <f t="shared" si="10"/>
        <v>0</v>
      </c>
      <c r="L14" s="25">
        <f t="shared" si="10"/>
        <v>0</v>
      </c>
      <c r="M14" s="25">
        <f t="shared" si="10"/>
        <v>0</v>
      </c>
      <c r="N14" s="25">
        <f t="shared" si="10"/>
        <v>0</v>
      </c>
      <c r="O14" s="25">
        <f t="shared" si="10"/>
        <v>0</v>
      </c>
      <c r="P14" s="25">
        <f t="shared" si="10"/>
        <v>0</v>
      </c>
      <c r="Q14" s="25">
        <f t="shared" si="10"/>
        <v>0</v>
      </c>
      <c r="R14" s="25">
        <f t="shared" si="10"/>
        <v>0</v>
      </c>
      <c r="S14" s="25">
        <f t="shared" si="10"/>
        <v>0</v>
      </c>
      <c r="T14" s="25">
        <f t="shared" si="10"/>
        <v>0</v>
      </c>
      <c r="U14" s="25">
        <f t="shared" si="10"/>
        <v>0</v>
      </c>
      <c r="V14" s="25">
        <f t="shared" si="10"/>
        <v>0</v>
      </c>
      <c r="W14" s="25">
        <f t="shared" si="10"/>
        <v>0</v>
      </c>
      <c r="X14" s="25">
        <f t="shared" si="10"/>
        <v>0</v>
      </c>
      <c r="Y14" s="25">
        <f t="shared" si="10"/>
        <v>0</v>
      </c>
      <c r="Z14" s="25">
        <f t="shared" si="10"/>
        <v>0</v>
      </c>
      <c r="AA14" s="101">
        <f t="shared" si="10"/>
        <v>11475535827</v>
      </c>
      <c r="AB14" s="25">
        <f t="shared" si="10"/>
        <v>925857289</v>
      </c>
      <c r="AC14" s="25">
        <f>AC15+AC17</f>
        <v>381576944</v>
      </c>
      <c r="AD14" s="25">
        <f t="shared" si="10"/>
        <v>925857289</v>
      </c>
      <c r="AE14" s="25">
        <f t="shared" si="10"/>
        <v>1342523956</v>
      </c>
      <c r="AF14" s="25">
        <f t="shared" si="10"/>
        <v>925857289</v>
      </c>
      <c r="AG14" s="25">
        <f t="shared" si="10"/>
        <v>925857288</v>
      </c>
      <c r="AH14" s="25">
        <f t="shared" si="10"/>
        <v>1051481468</v>
      </c>
      <c r="AI14" s="25">
        <f t="shared" si="10"/>
        <v>773730641</v>
      </c>
      <c r="AJ14" s="25">
        <f t="shared" si="10"/>
        <v>925857289</v>
      </c>
      <c r="AK14" s="25">
        <f t="shared" si="10"/>
        <v>1077983937</v>
      </c>
      <c r="AL14" s="25">
        <f t="shared" si="10"/>
        <v>925857289</v>
      </c>
      <c r="AM14" s="25"/>
      <c r="AN14" s="25">
        <f t="shared" si="10"/>
        <v>1038857289</v>
      </c>
      <c r="AO14" s="25"/>
      <c r="AP14" s="25">
        <f t="shared" si="10"/>
        <v>938481469</v>
      </c>
      <c r="AQ14" s="25"/>
      <c r="AR14" s="25">
        <f t="shared" si="10"/>
        <v>925857289</v>
      </c>
      <c r="AS14" s="25"/>
      <c r="AT14" s="25">
        <f t="shared" si="10"/>
        <v>969857289</v>
      </c>
      <c r="AU14" s="25"/>
      <c r="AV14" s="25">
        <f t="shared" si="10"/>
        <v>995857289</v>
      </c>
      <c r="AW14" s="25"/>
      <c r="AX14" s="25">
        <f t="shared" si="10"/>
        <v>925857289</v>
      </c>
      <c r="AY14" s="25"/>
      <c r="AZ14" s="25">
        <f t="shared" si="10"/>
        <v>11475535827</v>
      </c>
      <c r="BA14" s="25">
        <f t="shared" si="10"/>
        <v>4501672766</v>
      </c>
      <c r="BB14" s="25">
        <f t="shared" si="10"/>
        <v>6973863061</v>
      </c>
      <c r="BC14" s="10"/>
      <c r="BD14" s="10">
        <f>+BD15</f>
        <v>0</v>
      </c>
      <c r="BF14" s="76">
        <f t="shared" si="3"/>
        <v>0</v>
      </c>
      <c r="BG14" s="76"/>
    </row>
    <row r="15" spans="1:59" ht="16.5" customHeight="1">
      <c r="A15" s="36" t="s">
        <v>195</v>
      </c>
      <c r="B15" s="24" t="s">
        <v>274</v>
      </c>
      <c r="C15" s="24"/>
      <c r="D15" s="24"/>
      <c r="E15" s="24" t="s">
        <v>273</v>
      </c>
      <c r="F15" s="67"/>
      <c r="G15" s="25">
        <f aca="true" t="shared" si="11" ref="G15:BB15">SUM(G16:G16)</f>
        <v>1825519778</v>
      </c>
      <c r="H15" s="34">
        <f t="shared" si="11"/>
        <v>0</v>
      </c>
      <c r="I15" s="25">
        <f t="shared" si="11"/>
        <v>0</v>
      </c>
      <c r="J15" s="25">
        <f t="shared" si="11"/>
        <v>0</v>
      </c>
      <c r="K15" s="25">
        <f t="shared" si="11"/>
        <v>0</v>
      </c>
      <c r="L15" s="25">
        <f t="shared" si="11"/>
        <v>0</v>
      </c>
      <c r="M15" s="25">
        <f t="shared" si="11"/>
        <v>0</v>
      </c>
      <c r="N15" s="25">
        <f t="shared" si="11"/>
        <v>0</v>
      </c>
      <c r="O15" s="25">
        <f t="shared" si="11"/>
        <v>0</v>
      </c>
      <c r="P15" s="25">
        <f t="shared" si="11"/>
        <v>0</v>
      </c>
      <c r="Q15" s="25">
        <f t="shared" si="11"/>
        <v>0</v>
      </c>
      <c r="R15" s="25">
        <f t="shared" si="11"/>
        <v>0</v>
      </c>
      <c r="S15" s="25">
        <f t="shared" si="11"/>
        <v>0</v>
      </c>
      <c r="T15" s="25">
        <f t="shared" si="11"/>
        <v>0</v>
      </c>
      <c r="U15" s="25">
        <f t="shared" si="11"/>
        <v>0</v>
      </c>
      <c r="V15" s="25">
        <f t="shared" si="11"/>
        <v>0</v>
      </c>
      <c r="W15" s="25">
        <f t="shared" si="11"/>
        <v>0</v>
      </c>
      <c r="X15" s="25">
        <f t="shared" si="11"/>
        <v>0</v>
      </c>
      <c r="Y15" s="25">
        <f t="shared" si="11"/>
        <v>0</v>
      </c>
      <c r="Z15" s="25">
        <f t="shared" si="11"/>
        <v>0</v>
      </c>
      <c r="AA15" s="101">
        <f t="shared" si="11"/>
        <v>1825519778</v>
      </c>
      <c r="AB15" s="25">
        <f t="shared" si="11"/>
        <v>152126648</v>
      </c>
      <c r="AC15" s="25">
        <f t="shared" si="11"/>
        <v>0</v>
      </c>
      <c r="AD15" s="25">
        <f t="shared" si="11"/>
        <v>152126648</v>
      </c>
      <c r="AE15" s="25">
        <f t="shared" si="11"/>
        <v>152126648</v>
      </c>
      <c r="AF15" s="25">
        <f t="shared" si="11"/>
        <v>152126648</v>
      </c>
      <c r="AG15" s="25">
        <f t="shared" si="11"/>
        <v>152126648</v>
      </c>
      <c r="AH15" s="25">
        <f t="shared" si="11"/>
        <v>152126648</v>
      </c>
      <c r="AI15" s="25">
        <f t="shared" si="11"/>
        <v>0</v>
      </c>
      <c r="AJ15" s="25">
        <f t="shared" si="11"/>
        <v>152126648</v>
      </c>
      <c r="AK15" s="25">
        <f t="shared" si="11"/>
        <v>304253296</v>
      </c>
      <c r="AL15" s="25">
        <f t="shared" si="11"/>
        <v>152126648</v>
      </c>
      <c r="AM15" s="25"/>
      <c r="AN15" s="25">
        <f t="shared" si="11"/>
        <v>152126648</v>
      </c>
      <c r="AO15" s="25"/>
      <c r="AP15" s="25">
        <f t="shared" si="11"/>
        <v>152126648</v>
      </c>
      <c r="AQ15" s="25"/>
      <c r="AR15" s="25">
        <f t="shared" si="11"/>
        <v>152126648</v>
      </c>
      <c r="AS15" s="25"/>
      <c r="AT15" s="25">
        <f t="shared" si="11"/>
        <v>152126648</v>
      </c>
      <c r="AU15" s="25"/>
      <c r="AV15" s="25">
        <f t="shared" si="11"/>
        <v>152126648</v>
      </c>
      <c r="AW15" s="25"/>
      <c r="AX15" s="25">
        <f t="shared" si="11"/>
        <v>152126650</v>
      </c>
      <c r="AY15" s="25"/>
      <c r="AZ15" s="25">
        <f t="shared" si="11"/>
        <v>1825519778</v>
      </c>
      <c r="BA15" s="25">
        <f t="shared" si="11"/>
        <v>608506592</v>
      </c>
      <c r="BB15" s="25">
        <f t="shared" si="11"/>
        <v>1217013186</v>
      </c>
      <c r="BC15" s="10"/>
      <c r="BD15" s="10">
        <f>SUM(BD16:BD16)</f>
        <v>0</v>
      </c>
      <c r="BF15" s="76">
        <f t="shared" si="3"/>
        <v>0</v>
      </c>
      <c r="BG15" s="76"/>
    </row>
    <row r="16" spans="1:59" ht="16.5" customHeight="1">
      <c r="A16" s="1" t="s">
        <v>196</v>
      </c>
      <c r="B16" s="2" t="s">
        <v>275</v>
      </c>
      <c r="C16" s="2"/>
      <c r="D16" s="2"/>
      <c r="E16" s="2" t="s">
        <v>276</v>
      </c>
      <c r="F16" s="65" t="s">
        <v>280</v>
      </c>
      <c r="G16" s="3">
        <v>1825519778</v>
      </c>
      <c r="H16" s="73"/>
      <c r="I16" s="5"/>
      <c r="J16" s="5"/>
      <c r="K16" s="5"/>
      <c r="L16" s="5"/>
      <c r="M16" s="5"/>
      <c r="N16" s="5"/>
      <c r="O16" s="5"/>
      <c r="P16" s="5"/>
      <c r="Q16" s="5"/>
      <c r="R16" s="5">
        <f>+K16+L16+M16+N16+O16+P16+Q16</f>
        <v>0</v>
      </c>
      <c r="S16" s="5"/>
      <c r="T16" s="5"/>
      <c r="U16" s="5"/>
      <c r="V16" s="5"/>
      <c r="W16" s="5"/>
      <c r="X16" s="5"/>
      <c r="Y16" s="5"/>
      <c r="Z16" s="5">
        <f>+S16+T16+U16+V16+W16+X16+Y16</f>
        <v>0</v>
      </c>
      <c r="AA16" s="102">
        <f>+G16+H16-I16-J16-R16+Z16</f>
        <v>1825519778</v>
      </c>
      <c r="AB16" s="15">
        <v>152126648</v>
      </c>
      <c r="AC16" s="15"/>
      <c r="AD16" s="15">
        <v>152126648</v>
      </c>
      <c r="AE16" s="15">
        <v>152126648</v>
      </c>
      <c r="AF16" s="15">
        <v>152126648</v>
      </c>
      <c r="AG16" s="15">
        <v>152126648</v>
      </c>
      <c r="AH16" s="15">
        <v>152126648</v>
      </c>
      <c r="AI16" s="15"/>
      <c r="AJ16" s="15">
        <v>152126648</v>
      </c>
      <c r="AK16" s="15">
        <v>304253296</v>
      </c>
      <c r="AL16" s="15">
        <v>152126648</v>
      </c>
      <c r="AM16" s="15"/>
      <c r="AN16" s="15">
        <v>152126648</v>
      </c>
      <c r="AO16" s="15"/>
      <c r="AP16" s="15">
        <v>152126648</v>
      </c>
      <c r="AQ16" s="15"/>
      <c r="AR16" s="15">
        <v>152126648</v>
      </c>
      <c r="AS16" s="15"/>
      <c r="AT16" s="15">
        <v>152126648</v>
      </c>
      <c r="AU16" s="15"/>
      <c r="AV16" s="15">
        <v>152126648</v>
      </c>
      <c r="AW16" s="15"/>
      <c r="AX16" s="15">
        <v>152126650</v>
      </c>
      <c r="AY16" s="15"/>
      <c r="AZ16" s="15">
        <f>+AB16+AD16+AF16+AH16+AJ16+AL16+AN16+AP16+AR16+AT16+AV16+AX16</f>
        <v>1825519778</v>
      </c>
      <c r="BA16" s="15">
        <f>AY16+AW16+AU16+AS16+AQ16+AO16+AM16+AK16+AI16+AG16+AE16+AC16</f>
        <v>608506592</v>
      </c>
      <c r="BB16" s="5">
        <f>+AA16-BA16</f>
        <v>1217013186</v>
      </c>
      <c r="BD16" s="27">
        <f>+AA16-AZ16</f>
        <v>0</v>
      </c>
      <c r="BF16" s="76">
        <f t="shared" si="3"/>
        <v>0</v>
      </c>
      <c r="BG16" s="76"/>
    </row>
    <row r="17" spans="1:59" ht="16.5" customHeight="1">
      <c r="A17" s="36" t="s">
        <v>285</v>
      </c>
      <c r="B17" s="24" t="s">
        <v>39</v>
      </c>
      <c r="C17" s="24"/>
      <c r="D17" s="24"/>
      <c r="E17" s="24" t="s">
        <v>40</v>
      </c>
      <c r="F17" s="67"/>
      <c r="G17" s="25">
        <f>SUM(G18:G21)</f>
        <v>9650016049</v>
      </c>
      <c r="H17" s="34">
        <f aca="true" t="shared" si="12" ref="H17:BD17">SUM(H18:H21)</f>
        <v>0</v>
      </c>
      <c r="I17" s="25">
        <f t="shared" si="12"/>
        <v>0</v>
      </c>
      <c r="J17" s="25">
        <f t="shared" si="12"/>
        <v>0</v>
      </c>
      <c r="K17" s="25">
        <f t="shared" si="12"/>
        <v>0</v>
      </c>
      <c r="L17" s="25">
        <f t="shared" si="12"/>
        <v>0</v>
      </c>
      <c r="M17" s="25">
        <f t="shared" si="12"/>
        <v>0</v>
      </c>
      <c r="N17" s="25">
        <f t="shared" si="12"/>
        <v>0</v>
      </c>
      <c r="O17" s="25">
        <f t="shared" si="12"/>
        <v>0</v>
      </c>
      <c r="P17" s="25">
        <f t="shared" si="12"/>
        <v>0</v>
      </c>
      <c r="Q17" s="25">
        <f t="shared" si="12"/>
        <v>0</v>
      </c>
      <c r="R17" s="25">
        <f t="shared" si="12"/>
        <v>0</v>
      </c>
      <c r="S17" s="25">
        <f t="shared" si="12"/>
        <v>0</v>
      </c>
      <c r="T17" s="25">
        <f t="shared" si="12"/>
        <v>0</v>
      </c>
      <c r="U17" s="25">
        <f t="shared" si="12"/>
        <v>0</v>
      </c>
      <c r="V17" s="25">
        <f t="shared" si="12"/>
        <v>0</v>
      </c>
      <c r="W17" s="25">
        <f t="shared" si="12"/>
        <v>0</v>
      </c>
      <c r="X17" s="25">
        <f t="shared" si="12"/>
        <v>0</v>
      </c>
      <c r="Y17" s="25">
        <f t="shared" si="12"/>
        <v>0</v>
      </c>
      <c r="Z17" s="25">
        <f t="shared" si="12"/>
        <v>0</v>
      </c>
      <c r="AA17" s="101">
        <f t="shared" si="12"/>
        <v>9650016049</v>
      </c>
      <c r="AB17" s="25">
        <f t="shared" si="12"/>
        <v>773730641</v>
      </c>
      <c r="AC17" s="25">
        <f t="shared" si="12"/>
        <v>381576944</v>
      </c>
      <c r="AD17" s="25">
        <f t="shared" si="12"/>
        <v>773730641</v>
      </c>
      <c r="AE17" s="25">
        <f t="shared" si="12"/>
        <v>1190397308</v>
      </c>
      <c r="AF17" s="25">
        <f t="shared" si="12"/>
        <v>773730641</v>
      </c>
      <c r="AG17" s="25">
        <f t="shared" si="12"/>
        <v>773730640</v>
      </c>
      <c r="AH17" s="25">
        <f t="shared" si="12"/>
        <v>899354820</v>
      </c>
      <c r="AI17" s="25">
        <f t="shared" si="12"/>
        <v>773730641</v>
      </c>
      <c r="AJ17" s="25">
        <f t="shared" si="12"/>
        <v>773730641</v>
      </c>
      <c r="AK17" s="25">
        <f t="shared" si="12"/>
        <v>773730641</v>
      </c>
      <c r="AL17" s="25">
        <f t="shared" si="12"/>
        <v>773730641</v>
      </c>
      <c r="AM17" s="25"/>
      <c r="AN17" s="25">
        <f t="shared" si="12"/>
        <v>886730641</v>
      </c>
      <c r="AO17" s="25"/>
      <c r="AP17" s="25">
        <f t="shared" si="12"/>
        <v>786354821</v>
      </c>
      <c r="AQ17" s="25"/>
      <c r="AR17" s="25">
        <f t="shared" si="12"/>
        <v>773730641</v>
      </c>
      <c r="AS17" s="25"/>
      <c r="AT17" s="25">
        <f t="shared" si="12"/>
        <v>817730641</v>
      </c>
      <c r="AU17" s="25"/>
      <c r="AV17" s="25">
        <f t="shared" si="12"/>
        <v>843730641</v>
      </c>
      <c r="AW17" s="25"/>
      <c r="AX17" s="25">
        <f t="shared" si="12"/>
        <v>773730639</v>
      </c>
      <c r="AY17" s="25"/>
      <c r="AZ17" s="25">
        <f>SUM(AZ18:AZ21)</f>
        <v>9650016049</v>
      </c>
      <c r="BA17" s="25">
        <f t="shared" si="12"/>
        <v>3893166174</v>
      </c>
      <c r="BB17" s="25">
        <f t="shared" si="12"/>
        <v>5756849875</v>
      </c>
      <c r="BC17" s="10"/>
      <c r="BD17" s="10">
        <f t="shared" si="12"/>
        <v>0</v>
      </c>
      <c r="BF17" s="76">
        <f t="shared" si="3"/>
        <v>0</v>
      </c>
      <c r="BG17" s="76"/>
    </row>
    <row r="18" spans="1:59" ht="16.5" customHeight="1">
      <c r="A18" s="1" t="s">
        <v>286</v>
      </c>
      <c r="B18" s="2" t="s">
        <v>41</v>
      </c>
      <c r="C18" s="2"/>
      <c r="D18" s="2"/>
      <c r="E18" s="2" t="s">
        <v>44</v>
      </c>
      <c r="F18" s="65" t="s">
        <v>257</v>
      </c>
      <c r="G18" s="3">
        <v>25248359</v>
      </c>
      <c r="H18" s="73"/>
      <c r="I18" s="5"/>
      <c r="J18" s="5"/>
      <c r="K18" s="5"/>
      <c r="L18" s="5"/>
      <c r="M18" s="5"/>
      <c r="N18" s="5"/>
      <c r="O18" s="5"/>
      <c r="P18" s="5"/>
      <c r="Q18" s="5"/>
      <c r="R18" s="5">
        <f>+K18+L18+M18+N18+O18+P18+Q18</f>
        <v>0</v>
      </c>
      <c r="S18" s="5"/>
      <c r="T18" s="5"/>
      <c r="U18" s="5"/>
      <c r="V18" s="5"/>
      <c r="W18" s="5"/>
      <c r="X18" s="5"/>
      <c r="Y18" s="5"/>
      <c r="Z18" s="5">
        <f>+S18+T18+U18+V18+W18+X18+Y18</f>
        <v>0</v>
      </c>
      <c r="AA18" s="102">
        <f aca="true" t="shared" si="13" ref="AA18:AA24">+G18+H18-I18-J18-R18+Z18</f>
        <v>25248359</v>
      </c>
      <c r="AB18" s="5">
        <v>0</v>
      </c>
      <c r="AC18" s="5">
        <v>24512970</v>
      </c>
      <c r="AD18" s="5">
        <v>0</v>
      </c>
      <c r="AE18" s="5"/>
      <c r="AF18" s="5">
        <v>0</v>
      </c>
      <c r="AG18" s="5"/>
      <c r="AH18" s="5">
        <v>12624179</v>
      </c>
      <c r="AI18" s="5"/>
      <c r="AJ18" s="5">
        <v>0</v>
      </c>
      <c r="AK18" s="5"/>
      <c r="AL18" s="5">
        <v>0</v>
      </c>
      <c r="AM18" s="5"/>
      <c r="AN18" s="5">
        <v>0</v>
      </c>
      <c r="AO18" s="5"/>
      <c r="AP18" s="5">
        <v>12624180</v>
      </c>
      <c r="AQ18" s="5"/>
      <c r="AR18" s="5"/>
      <c r="AS18" s="5"/>
      <c r="AT18" s="5"/>
      <c r="AU18" s="5"/>
      <c r="AV18" s="5"/>
      <c r="AW18" s="5"/>
      <c r="AX18" s="5"/>
      <c r="AY18" s="5"/>
      <c r="AZ18" s="15">
        <f>+AB18+AD18+AF18+AH18+AJ18+AL18+AN18+AP18+AR18+AT18+AV18+AX18</f>
        <v>25248359</v>
      </c>
      <c r="BA18" s="15">
        <f>AY18+AW18+AU18+AS18+AQ18+AO18+AM18+AK18+AI18+AG18+AE18+AC18</f>
        <v>24512970</v>
      </c>
      <c r="BB18" s="5">
        <f>+AA18-BA18</f>
        <v>735389</v>
      </c>
      <c r="BD18" s="27">
        <f>+AA18-AZ18</f>
        <v>0</v>
      </c>
      <c r="BF18" s="76">
        <f t="shared" si="3"/>
        <v>0</v>
      </c>
      <c r="BG18" s="76"/>
    </row>
    <row r="19" spans="1:59" ht="16.5" customHeight="1">
      <c r="A19" s="1" t="s">
        <v>287</v>
      </c>
      <c r="B19" s="2" t="s">
        <v>42</v>
      </c>
      <c r="C19" s="2"/>
      <c r="D19" s="2"/>
      <c r="E19" s="2" t="s">
        <v>45</v>
      </c>
      <c r="F19" s="65" t="s">
        <v>256</v>
      </c>
      <c r="G19" s="3">
        <v>9284767690</v>
      </c>
      <c r="H19" s="73"/>
      <c r="I19" s="5"/>
      <c r="J19" s="5"/>
      <c r="K19" s="5"/>
      <c r="L19" s="5"/>
      <c r="M19" s="5"/>
      <c r="N19" s="5"/>
      <c r="O19" s="5"/>
      <c r="P19" s="5"/>
      <c r="Q19" s="5"/>
      <c r="R19" s="5">
        <f>+K19+L19+M19+N19+O19+P19+Q19</f>
        <v>0</v>
      </c>
      <c r="S19" s="5"/>
      <c r="T19" s="5"/>
      <c r="U19" s="5"/>
      <c r="V19" s="5"/>
      <c r="W19" s="5"/>
      <c r="X19" s="5"/>
      <c r="Y19" s="5"/>
      <c r="Z19" s="5">
        <f>+S19+T19+U19+V19+W19+X19+Y19</f>
        <v>0</v>
      </c>
      <c r="AA19" s="102">
        <f t="shared" si="13"/>
        <v>9284767690</v>
      </c>
      <c r="AB19" s="5">
        <v>773730641</v>
      </c>
      <c r="AC19" s="5">
        <v>357063974</v>
      </c>
      <c r="AD19" s="5">
        <v>773730641</v>
      </c>
      <c r="AE19" s="5">
        <v>1190397308</v>
      </c>
      <c r="AF19" s="5">
        <v>773730641</v>
      </c>
      <c r="AG19" s="5">
        <v>773730640</v>
      </c>
      <c r="AH19" s="5">
        <v>773730641</v>
      </c>
      <c r="AI19" s="5">
        <v>773730641</v>
      </c>
      <c r="AJ19" s="5">
        <v>773730641</v>
      </c>
      <c r="AK19" s="5">
        <v>773730641</v>
      </c>
      <c r="AL19" s="5">
        <v>773730641</v>
      </c>
      <c r="AM19" s="5"/>
      <c r="AN19" s="5">
        <v>773730641</v>
      </c>
      <c r="AO19" s="5"/>
      <c r="AP19" s="5">
        <v>773730641</v>
      </c>
      <c r="AQ19" s="5"/>
      <c r="AR19" s="5">
        <v>773730641</v>
      </c>
      <c r="AS19" s="5"/>
      <c r="AT19" s="5">
        <v>773730641</v>
      </c>
      <c r="AU19" s="5"/>
      <c r="AV19" s="5">
        <v>773730641</v>
      </c>
      <c r="AW19" s="5"/>
      <c r="AX19" s="5">
        <v>773730639</v>
      </c>
      <c r="AY19" s="5"/>
      <c r="AZ19" s="15">
        <f>+AB19+AD19+AF19+AH19+AJ19+AL19+AN19+AP19+AR19+AT19+AV19+AX19</f>
        <v>9284767690</v>
      </c>
      <c r="BA19" s="15">
        <f>AY19+AW19+AU19+AS19+AQ19+AO19+AM19+AK19+AI19+AG19+AE19+AC19</f>
        <v>3868653204</v>
      </c>
      <c r="BB19" s="5">
        <f>+AA19-BA19</f>
        <v>5416114486</v>
      </c>
      <c r="BD19" s="27">
        <f>+AA19-AZ19</f>
        <v>0</v>
      </c>
      <c r="BF19" s="76">
        <f t="shared" si="3"/>
        <v>0</v>
      </c>
      <c r="BG19" s="76"/>
    </row>
    <row r="20" spans="1:59" ht="16.5" customHeight="1">
      <c r="A20" s="1" t="s">
        <v>288</v>
      </c>
      <c r="B20" s="2" t="s">
        <v>43</v>
      </c>
      <c r="C20" s="2"/>
      <c r="D20" s="2"/>
      <c r="E20" s="2" t="s">
        <v>47</v>
      </c>
      <c r="F20" s="65" t="s">
        <v>258</v>
      </c>
      <c r="G20" s="3">
        <v>210000000</v>
      </c>
      <c r="H20" s="73"/>
      <c r="I20" s="5"/>
      <c r="J20" s="5"/>
      <c r="K20" s="5"/>
      <c r="L20" s="5"/>
      <c r="M20" s="5"/>
      <c r="N20" s="5"/>
      <c r="O20" s="5"/>
      <c r="P20" s="5"/>
      <c r="Q20" s="5"/>
      <c r="R20" s="5">
        <f>+K20+L20+M20+N20+O20+P20+Q20</f>
        <v>0</v>
      </c>
      <c r="S20" s="5"/>
      <c r="T20" s="5"/>
      <c r="U20" s="5"/>
      <c r="V20" s="5"/>
      <c r="W20" s="5"/>
      <c r="X20" s="5"/>
      <c r="Y20" s="5"/>
      <c r="Z20" s="5">
        <f>+S20+T20+U20+V20+W20+X20+Y20</f>
        <v>0</v>
      </c>
      <c r="AA20" s="102">
        <f t="shared" si="13"/>
        <v>210000000</v>
      </c>
      <c r="AB20" s="5">
        <v>0</v>
      </c>
      <c r="AC20" s="5"/>
      <c r="AD20" s="5">
        <v>0</v>
      </c>
      <c r="AE20" s="5"/>
      <c r="AF20" s="5">
        <v>0</v>
      </c>
      <c r="AG20" s="5"/>
      <c r="AH20" s="5">
        <v>70000000</v>
      </c>
      <c r="AI20" s="5"/>
      <c r="AJ20" s="5">
        <v>0</v>
      </c>
      <c r="AK20" s="5"/>
      <c r="AL20" s="5">
        <v>0</v>
      </c>
      <c r="AM20" s="5"/>
      <c r="AN20" s="5">
        <v>70000000</v>
      </c>
      <c r="AO20" s="5"/>
      <c r="AP20" s="5">
        <v>0</v>
      </c>
      <c r="AQ20" s="5"/>
      <c r="AR20" s="5">
        <v>0</v>
      </c>
      <c r="AS20" s="5"/>
      <c r="AT20" s="5">
        <v>0</v>
      </c>
      <c r="AU20" s="5"/>
      <c r="AV20" s="5">
        <v>70000000</v>
      </c>
      <c r="AW20" s="5"/>
      <c r="AX20" s="5"/>
      <c r="AY20" s="5"/>
      <c r="AZ20" s="15">
        <f>+AB20+AD20+AF20+AH20+AJ20+AL20+AN20+AP20+AR20+AT20+AV20+AX20</f>
        <v>210000000</v>
      </c>
      <c r="BA20" s="15">
        <f>AY20+AW20+AU20+AS20+AQ20+AO20+AM20+AK20+AI20+AG20+AE20+AC20</f>
        <v>0</v>
      </c>
      <c r="BB20" s="5">
        <f>+AA20-BA20</f>
        <v>210000000</v>
      </c>
      <c r="BD20" s="27">
        <f>+AA20-AZ20</f>
        <v>0</v>
      </c>
      <c r="BF20" s="76">
        <f t="shared" si="3"/>
        <v>0</v>
      </c>
      <c r="BG20" s="76"/>
    </row>
    <row r="21" spans="1:59" ht="16.5" customHeight="1">
      <c r="A21" s="1" t="s">
        <v>289</v>
      </c>
      <c r="B21" s="2" t="s">
        <v>46</v>
      </c>
      <c r="C21" s="2"/>
      <c r="D21" s="2"/>
      <c r="E21" s="2" t="s">
        <v>277</v>
      </c>
      <c r="F21" s="69" t="s">
        <v>283</v>
      </c>
      <c r="G21" s="5">
        <v>130000000</v>
      </c>
      <c r="H21" s="73"/>
      <c r="I21" s="5"/>
      <c r="J21" s="5"/>
      <c r="K21" s="5"/>
      <c r="L21" s="5"/>
      <c r="M21" s="5"/>
      <c r="N21" s="5"/>
      <c r="O21" s="5"/>
      <c r="P21" s="5"/>
      <c r="Q21" s="5"/>
      <c r="R21" s="5">
        <f>+K21+L21+M21+N21+O21+P21+Q21</f>
        <v>0</v>
      </c>
      <c r="S21" s="5"/>
      <c r="T21" s="5"/>
      <c r="U21" s="5"/>
      <c r="V21" s="5"/>
      <c r="W21" s="5"/>
      <c r="X21" s="5"/>
      <c r="Y21" s="5"/>
      <c r="Z21" s="5">
        <f>+S21+T21+U21+V21+W21+X21+Y21</f>
        <v>0</v>
      </c>
      <c r="AA21" s="102">
        <f t="shared" si="13"/>
        <v>130000000</v>
      </c>
      <c r="AB21" s="5">
        <v>0</v>
      </c>
      <c r="AC21" s="5"/>
      <c r="AD21" s="5">
        <v>0</v>
      </c>
      <c r="AE21" s="5"/>
      <c r="AF21" s="5">
        <v>0</v>
      </c>
      <c r="AG21" s="5"/>
      <c r="AH21" s="5">
        <v>43000000</v>
      </c>
      <c r="AI21" s="5"/>
      <c r="AJ21" s="5">
        <v>0</v>
      </c>
      <c r="AK21" s="5"/>
      <c r="AL21" s="5">
        <v>0</v>
      </c>
      <c r="AM21" s="5"/>
      <c r="AN21" s="5">
        <v>43000000</v>
      </c>
      <c r="AO21" s="5"/>
      <c r="AP21" s="5">
        <v>0</v>
      </c>
      <c r="AQ21" s="5"/>
      <c r="AR21" s="5">
        <v>0</v>
      </c>
      <c r="AS21" s="5"/>
      <c r="AT21" s="5">
        <v>44000000</v>
      </c>
      <c r="AU21" s="5"/>
      <c r="AV21" s="5">
        <v>0</v>
      </c>
      <c r="AW21" s="5"/>
      <c r="AX21" s="5">
        <v>0</v>
      </c>
      <c r="AY21" s="5"/>
      <c r="AZ21" s="15">
        <f>+AB21+AD21+AF21+AH21+AJ21+AL21+AN21+AP21+AR21+AT21+AV21+AX21</f>
        <v>130000000</v>
      </c>
      <c r="BA21" s="15">
        <f>AY21+AW21+AU21+AS21+AQ21+AO21+AM21+AK21+AI21+AG21+AE21+AC21</f>
        <v>0</v>
      </c>
      <c r="BB21" s="5">
        <f>+AA21-BA21</f>
        <v>130000000</v>
      </c>
      <c r="BD21" s="27">
        <f>+AA21-AZ21</f>
        <v>0</v>
      </c>
      <c r="BF21" s="76">
        <f t="shared" si="3"/>
        <v>0</v>
      </c>
      <c r="BG21" s="76"/>
    </row>
    <row r="22" spans="1:59" ht="16.5" customHeight="1">
      <c r="A22" s="36" t="s">
        <v>163</v>
      </c>
      <c r="B22" s="24" t="s">
        <v>5</v>
      </c>
      <c r="C22" s="24"/>
      <c r="D22" s="24"/>
      <c r="E22" s="24" t="s">
        <v>6</v>
      </c>
      <c r="F22" s="67"/>
      <c r="G22" s="34">
        <f>G23+G31</f>
        <v>35357000</v>
      </c>
      <c r="H22" s="34">
        <f>H23+H31</f>
        <v>7370415044.41</v>
      </c>
      <c r="I22" s="34">
        <f aca="true" t="shared" si="14" ref="I22:Z22">I23+I31</f>
        <v>0</v>
      </c>
      <c r="J22" s="34">
        <f t="shared" si="14"/>
        <v>0</v>
      </c>
      <c r="K22" s="34">
        <f t="shared" si="14"/>
        <v>0</v>
      </c>
      <c r="L22" s="34">
        <f t="shared" si="14"/>
        <v>0</v>
      </c>
      <c r="M22" s="34">
        <f t="shared" si="14"/>
        <v>0</v>
      </c>
      <c r="N22" s="34">
        <f t="shared" si="14"/>
        <v>0</v>
      </c>
      <c r="O22" s="34">
        <f t="shared" si="14"/>
        <v>0</v>
      </c>
      <c r="P22" s="34">
        <f t="shared" si="14"/>
        <v>0</v>
      </c>
      <c r="Q22" s="34">
        <f t="shared" si="14"/>
        <v>0</v>
      </c>
      <c r="R22" s="34">
        <f t="shared" si="14"/>
        <v>0</v>
      </c>
      <c r="S22" s="34">
        <f t="shared" si="14"/>
        <v>0</v>
      </c>
      <c r="T22" s="34">
        <f t="shared" si="14"/>
        <v>0</v>
      </c>
      <c r="U22" s="34">
        <f t="shared" si="14"/>
        <v>0</v>
      </c>
      <c r="V22" s="34">
        <f t="shared" si="14"/>
        <v>0</v>
      </c>
      <c r="W22" s="34">
        <f t="shared" si="14"/>
        <v>0</v>
      </c>
      <c r="X22" s="34">
        <f t="shared" si="14"/>
        <v>0</v>
      </c>
      <c r="Y22" s="34">
        <f t="shared" si="14"/>
        <v>0</v>
      </c>
      <c r="Z22" s="34">
        <f t="shared" si="14"/>
        <v>0</v>
      </c>
      <c r="AA22" s="103">
        <f t="shared" si="13"/>
        <v>7405772044.41</v>
      </c>
      <c r="AB22" s="34">
        <f aca="true" t="shared" si="15" ref="AB22:AI22">AB23+AB31</f>
        <v>2300466</v>
      </c>
      <c r="AC22" s="34">
        <f t="shared" si="15"/>
        <v>21382246.240000002</v>
      </c>
      <c r="AD22" s="34">
        <f t="shared" si="15"/>
        <v>2083266</v>
      </c>
      <c r="AE22" s="34">
        <f t="shared" si="15"/>
        <v>24016887.459999997</v>
      </c>
      <c r="AF22" s="34">
        <f t="shared" si="15"/>
        <v>7373478750.41</v>
      </c>
      <c r="AG22" s="34">
        <f t="shared" si="15"/>
        <v>7399179485.95</v>
      </c>
      <c r="AH22" s="34">
        <f t="shared" si="15"/>
        <v>3063706</v>
      </c>
      <c r="AI22" s="34">
        <f t="shared" si="15"/>
        <v>34436320.85</v>
      </c>
      <c r="AJ22" s="34">
        <f>AJ23+AJ31</f>
        <v>2991306</v>
      </c>
      <c r="AK22" s="34">
        <f>AK23+AK31</f>
        <v>41735329.77</v>
      </c>
      <c r="AL22" s="34">
        <f>AL23+AL31</f>
        <v>3279346</v>
      </c>
      <c r="AM22" s="34"/>
      <c r="AN22" s="34">
        <f>AN23+AN31</f>
        <v>3153666</v>
      </c>
      <c r="AO22" s="34"/>
      <c r="AP22" s="34">
        <f>AP23+AP31</f>
        <v>3153666</v>
      </c>
      <c r="AQ22" s="34"/>
      <c r="AR22" s="34">
        <f>AR23+AR31</f>
        <v>3085066</v>
      </c>
      <c r="AS22" s="34"/>
      <c r="AT22" s="34">
        <f>AT23+AT31</f>
        <v>3157466</v>
      </c>
      <c r="AU22" s="34"/>
      <c r="AV22" s="34">
        <f>AV23+AV31</f>
        <v>3012666</v>
      </c>
      <c r="AW22" s="34"/>
      <c r="AX22" s="34">
        <f>AX23+AX31</f>
        <v>3012674</v>
      </c>
      <c r="AY22" s="34"/>
      <c r="AZ22" s="34">
        <f>AZ23+AZ31</f>
        <v>7405772044.41</v>
      </c>
      <c r="BA22" s="34">
        <f>BA23+BA31</f>
        <v>7520750270.2699995</v>
      </c>
      <c r="BB22" s="34">
        <f>BB23+BB31</f>
        <v>-114978225.86000003</v>
      </c>
      <c r="BC22" s="10"/>
      <c r="BD22" s="10">
        <f>SUM(BD33:BD36)</f>
        <v>0</v>
      </c>
      <c r="BF22" s="76">
        <f t="shared" si="3"/>
        <v>0</v>
      </c>
      <c r="BG22" s="76"/>
    </row>
    <row r="23" spans="1:59" ht="16.5" customHeight="1">
      <c r="A23" s="36" t="s">
        <v>351</v>
      </c>
      <c r="B23" s="24" t="s">
        <v>327</v>
      </c>
      <c r="C23" s="24"/>
      <c r="D23" s="24"/>
      <c r="E23" s="24" t="s">
        <v>318</v>
      </c>
      <c r="F23" s="67"/>
      <c r="G23" s="34">
        <f>G24</f>
        <v>0</v>
      </c>
      <c r="H23" s="34">
        <f>H24</f>
        <v>7370415044.41</v>
      </c>
      <c r="I23" s="34">
        <f aca="true" t="shared" si="16" ref="I23:Z23">I24</f>
        <v>0</v>
      </c>
      <c r="J23" s="34">
        <f t="shared" si="16"/>
        <v>0</v>
      </c>
      <c r="K23" s="34">
        <f t="shared" si="16"/>
        <v>0</v>
      </c>
      <c r="L23" s="34">
        <f t="shared" si="16"/>
        <v>0</v>
      </c>
      <c r="M23" s="34">
        <f t="shared" si="16"/>
        <v>0</v>
      </c>
      <c r="N23" s="34">
        <f t="shared" si="16"/>
        <v>0</v>
      </c>
      <c r="O23" s="34">
        <f t="shared" si="16"/>
        <v>0</v>
      </c>
      <c r="P23" s="34">
        <f t="shared" si="16"/>
        <v>0</v>
      </c>
      <c r="Q23" s="34">
        <f t="shared" si="16"/>
        <v>0</v>
      </c>
      <c r="R23" s="34">
        <f t="shared" si="16"/>
        <v>0</v>
      </c>
      <c r="S23" s="34">
        <f t="shared" si="16"/>
        <v>0</v>
      </c>
      <c r="T23" s="34">
        <f t="shared" si="16"/>
        <v>0</v>
      </c>
      <c r="U23" s="34">
        <f t="shared" si="16"/>
        <v>0</v>
      </c>
      <c r="V23" s="34">
        <f t="shared" si="16"/>
        <v>0</v>
      </c>
      <c r="W23" s="34">
        <f t="shared" si="16"/>
        <v>0</v>
      </c>
      <c r="X23" s="34">
        <f t="shared" si="16"/>
        <v>0</v>
      </c>
      <c r="Y23" s="34">
        <f t="shared" si="16"/>
        <v>0</v>
      </c>
      <c r="Z23" s="34">
        <f t="shared" si="16"/>
        <v>0</v>
      </c>
      <c r="AA23" s="103">
        <f t="shared" si="13"/>
        <v>7370415044.41</v>
      </c>
      <c r="AB23" s="34">
        <f>AB24</f>
        <v>0</v>
      </c>
      <c r="AC23" s="34">
        <f>AC24</f>
        <v>0</v>
      </c>
      <c r="AD23" s="34">
        <f>AD24</f>
        <v>0</v>
      </c>
      <c r="AE23" s="34"/>
      <c r="AF23" s="34">
        <f>AF24</f>
        <v>7370415044.41</v>
      </c>
      <c r="AG23" s="34">
        <f>AG24</f>
        <v>7370415044.41</v>
      </c>
      <c r="AH23" s="34">
        <f>AH24</f>
        <v>0</v>
      </c>
      <c r="AI23" s="34"/>
      <c r="AJ23" s="34">
        <f>AJ24</f>
        <v>0</v>
      </c>
      <c r="AK23" s="34">
        <f>AK24</f>
        <v>0</v>
      </c>
      <c r="AL23" s="34">
        <f>AL24</f>
        <v>0</v>
      </c>
      <c r="AM23" s="34"/>
      <c r="AN23" s="34">
        <f>AN24</f>
        <v>0</v>
      </c>
      <c r="AO23" s="34"/>
      <c r="AP23" s="34">
        <f>AP24</f>
        <v>0</v>
      </c>
      <c r="AQ23" s="34"/>
      <c r="AR23" s="34">
        <f>AR24</f>
        <v>0</v>
      </c>
      <c r="AS23" s="34"/>
      <c r="AT23" s="34">
        <f>AT24</f>
        <v>0</v>
      </c>
      <c r="AU23" s="34"/>
      <c r="AV23" s="34">
        <f>AV24</f>
        <v>0</v>
      </c>
      <c r="AW23" s="34"/>
      <c r="AX23" s="34">
        <f>AX24</f>
        <v>0</v>
      </c>
      <c r="AY23" s="34"/>
      <c r="AZ23" s="34">
        <f>AZ24</f>
        <v>7370415044.41</v>
      </c>
      <c r="BA23" s="34">
        <f>BA24</f>
        <v>7370415044.41</v>
      </c>
      <c r="BB23" s="34">
        <f>BB24</f>
        <v>0</v>
      </c>
      <c r="BC23" s="10"/>
      <c r="BD23" s="10"/>
      <c r="BF23" s="76">
        <f t="shared" si="3"/>
        <v>0</v>
      </c>
      <c r="BG23" s="76"/>
    </row>
    <row r="24" spans="1:59" ht="16.5" customHeight="1">
      <c r="A24" s="36" t="s">
        <v>352</v>
      </c>
      <c r="B24" s="24" t="s">
        <v>328</v>
      </c>
      <c r="C24" s="24"/>
      <c r="D24" s="24"/>
      <c r="E24" s="24" t="s">
        <v>329</v>
      </c>
      <c r="F24" s="67"/>
      <c r="G24" s="34">
        <f>G25+G26+G27+G28+G29+G30</f>
        <v>0</v>
      </c>
      <c r="H24" s="34">
        <f>H25+H26+H27+H28+H29+H30</f>
        <v>7370415044.41</v>
      </c>
      <c r="I24" s="34">
        <f aca="true" t="shared" si="17" ref="I24:Z24">I25+I26+I27+I28+I29+I30</f>
        <v>0</v>
      </c>
      <c r="J24" s="34">
        <f t="shared" si="17"/>
        <v>0</v>
      </c>
      <c r="K24" s="34">
        <f t="shared" si="17"/>
        <v>0</v>
      </c>
      <c r="L24" s="34">
        <f t="shared" si="17"/>
        <v>0</v>
      </c>
      <c r="M24" s="34">
        <f t="shared" si="17"/>
        <v>0</v>
      </c>
      <c r="N24" s="34">
        <f t="shared" si="17"/>
        <v>0</v>
      </c>
      <c r="O24" s="34">
        <f t="shared" si="17"/>
        <v>0</v>
      </c>
      <c r="P24" s="34">
        <f t="shared" si="17"/>
        <v>0</v>
      </c>
      <c r="Q24" s="34">
        <f t="shared" si="17"/>
        <v>0</v>
      </c>
      <c r="R24" s="34">
        <f t="shared" si="17"/>
        <v>0</v>
      </c>
      <c r="S24" s="34">
        <f t="shared" si="17"/>
        <v>0</v>
      </c>
      <c r="T24" s="34">
        <f t="shared" si="17"/>
        <v>0</v>
      </c>
      <c r="U24" s="34">
        <f t="shared" si="17"/>
        <v>0</v>
      </c>
      <c r="V24" s="34">
        <f t="shared" si="17"/>
        <v>0</v>
      </c>
      <c r="W24" s="34">
        <f t="shared" si="17"/>
        <v>0</v>
      </c>
      <c r="X24" s="34">
        <f t="shared" si="17"/>
        <v>0</v>
      </c>
      <c r="Y24" s="34">
        <f t="shared" si="17"/>
        <v>0</v>
      </c>
      <c r="Z24" s="34">
        <f t="shared" si="17"/>
        <v>0</v>
      </c>
      <c r="AA24" s="103">
        <f t="shared" si="13"/>
        <v>7370415044.41</v>
      </c>
      <c r="AB24" s="34">
        <f>AB25+AB26+AB27+AB28+AB29+AB30</f>
        <v>0</v>
      </c>
      <c r="AC24" s="34">
        <f>AC25+AC26+AC27+AC28+AC29+AC30</f>
        <v>0</v>
      </c>
      <c r="AD24" s="34">
        <f>AD25+AD26+AD27+AD28+AD29+AD30</f>
        <v>0</v>
      </c>
      <c r="AE24" s="34"/>
      <c r="AF24" s="34">
        <f>AF25+AF26+AF27+AF28+AF29+AF30</f>
        <v>7370415044.41</v>
      </c>
      <c r="AG24" s="34">
        <f>AG25+AG26+AG27+AG28+AG29+AG30</f>
        <v>7370415044.41</v>
      </c>
      <c r="AH24" s="34">
        <f>AH25+AH26+AH27+AH28+AH29+AH30</f>
        <v>0</v>
      </c>
      <c r="AI24" s="34"/>
      <c r="AJ24" s="34">
        <f>AJ25+AJ26+AJ27+AJ28+AJ29+AJ30</f>
        <v>0</v>
      </c>
      <c r="AK24" s="34">
        <f>AK25+AK26+AK27+AK28+AK29+AK30</f>
        <v>0</v>
      </c>
      <c r="AL24" s="34">
        <f>AL25+AL26+AL27+AL28+AL29+AL30</f>
        <v>0</v>
      </c>
      <c r="AM24" s="34"/>
      <c r="AN24" s="34">
        <f>AN25+AN26+AN27+AN28+AN29+AN30</f>
        <v>0</v>
      </c>
      <c r="AO24" s="34"/>
      <c r="AP24" s="34">
        <f>AP25+AP26+AP27+AP28+AP29+AP30</f>
        <v>0</v>
      </c>
      <c r="AQ24" s="34"/>
      <c r="AR24" s="34">
        <f>AR25+AR26+AR27+AR28+AR29+AR30</f>
        <v>0</v>
      </c>
      <c r="AS24" s="34"/>
      <c r="AT24" s="34">
        <f>AT25+AT26+AT27+AT28+AT29+AT30</f>
        <v>0</v>
      </c>
      <c r="AU24" s="34"/>
      <c r="AV24" s="34">
        <f>AV25+AV26+AV27+AV28+AV29+AV30</f>
        <v>0</v>
      </c>
      <c r="AW24" s="34"/>
      <c r="AX24" s="34">
        <f>AX25+AX26+AX27+AX28+AX29+AX30</f>
        <v>0</v>
      </c>
      <c r="AY24" s="34"/>
      <c r="AZ24" s="34">
        <f>AZ25+AZ26+AZ27+AZ28+AZ29+AZ30</f>
        <v>7370415044.41</v>
      </c>
      <c r="BA24" s="34">
        <f>BA25+BA26+BA27+BA28+BA29+BA30</f>
        <v>7370415044.41</v>
      </c>
      <c r="BB24" s="34">
        <f>BB25+BB26+BB27+BB28+BB29+BB30</f>
        <v>0</v>
      </c>
      <c r="BC24" s="10"/>
      <c r="BD24" s="10"/>
      <c r="BF24" s="76">
        <f t="shared" si="3"/>
        <v>0</v>
      </c>
      <c r="BG24" s="76"/>
    </row>
    <row r="25" spans="1:59" ht="16.5" customHeight="1">
      <c r="A25" s="1" t="s">
        <v>353</v>
      </c>
      <c r="B25" s="2" t="s">
        <v>343</v>
      </c>
      <c r="C25" s="24"/>
      <c r="D25" s="24"/>
      <c r="E25" s="84" t="s">
        <v>319</v>
      </c>
      <c r="F25" s="85" t="s">
        <v>256</v>
      </c>
      <c r="G25" s="54">
        <v>0</v>
      </c>
      <c r="H25" s="75">
        <v>83981335.7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02">
        <f aca="true" t="shared" si="18" ref="AA25:AA30">+G25+H25-I25-J25-R25+Z25</f>
        <v>83981335.7</v>
      </c>
      <c r="AB25" s="25"/>
      <c r="AC25" s="25"/>
      <c r="AD25" s="25"/>
      <c r="AE25" s="25"/>
      <c r="AF25" s="75">
        <v>83981335.7</v>
      </c>
      <c r="AG25" s="75">
        <v>83981335.7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15"/>
      <c r="AY25" s="25"/>
      <c r="AZ25" s="5">
        <f aca="true" t="shared" si="19" ref="AZ25:AZ30">+AB25+AD25+AF25+AH25+AJ25+AL25+AN25+AP25+AR25+AT25+AV25+AX25</f>
        <v>83981335.7</v>
      </c>
      <c r="BA25" s="15">
        <f aca="true" t="shared" si="20" ref="BA25:BA30">AY25+AW25+AU25+AS25+AQ25+AO25+AM25+AK25+AI25+AG25+AE25+AC25</f>
        <v>83981335.7</v>
      </c>
      <c r="BB25" s="5">
        <f aca="true" t="shared" si="21" ref="BB25:BB30">+AA25-BA25</f>
        <v>0</v>
      </c>
      <c r="BC25" s="10"/>
      <c r="BD25" s="10"/>
      <c r="BF25" s="76">
        <f t="shared" si="3"/>
        <v>0</v>
      </c>
      <c r="BG25" s="76"/>
    </row>
    <row r="26" spans="1:59" ht="16.5" customHeight="1">
      <c r="A26" s="1" t="s">
        <v>354</v>
      </c>
      <c r="B26" s="2" t="s">
        <v>344</v>
      </c>
      <c r="C26" s="24"/>
      <c r="D26" s="24"/>
      <c r="E26" s="84" t="s">
        <v>320</v>
      </c>
      <c r="F26" s="85" t="s">
        <v>321</v>
      </c>
      <c r="G26" s="54">
        <v>0</v>
      </c>
      <c r="H26" s="75">
        <v>6918850.34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102">
        <f t="shared" si="18"/>
        <v>6918850.34</v>
      </c>
      <c r="AB26" s="25"/>
      <c r="AC26" s="25"/>
      <c r="AD26" s="25"/>
      <c r="AE26" s="25"/>
      <c r="AF26" s="75">
        <v>6918850.34</v>
      </c>
      <c r="AG26" s="75">
        <v>6918850.34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15"/>
      <c r="AY26" s="25"/>
      <c r="AZ26" s="5">
        <f t="shared" si="19"/>
        <v>6918850.34</v>
      </c>
      <c r="BA26" s="15">
        <f t="shared" si="20"/>
        <v>6918850.34</v>
      </c>
      <c r="BB26" s="5">
        <f t="shared" si="21"/>
        <v>0</v>
      </c>
      <c r="BC26" s="10"/>
      <c r="BD26" s="10"/>
      <c r="BF26" s="76">
        <f t="shared" si="3"/>
        <v>0</v>
      </c>
      <c r="BG26" s="76"/>
    </row>
    <row r="27" spans="1:59" ht="16.5" customHeight="1">
      <c r="A27" s="1" t="s">
        <v>355</v>
      </c>
      <c r="B27" s="2" t="s">
        <v>345</v>
      </c>
      <c r="C27" s="24"/>
      <c r="D27" s="24"/>
      <c r="E27" s="84" t="s">
        <v>322</v>
      </c>
      <c r="F27" s="85" t="s">
        <v>256</v>
      </c>
      <c r="G27" s="54">
        <v>0</v>
      </c>
      <c r="H27" s="75">
        <v>6072626812.04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02">
        <f t="shared" si="18"/>
        <v>6072626812.04</v>
      </c>
      <c r="AB27" s="25"/>
      <c r="AC27" s="25"/>
      <c r="AD27" s="25"/>
      <c r="AE27" s="25"/>
      <c r="AF27" s="75">
        <v>6072626812.04</v>
      </c>
      <c r="AG27" s="75">
        <v>6072626812.04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15"/>
      <c r="AY27" s="25"/>
      <c r="AZ27" s="5">
        <f t="shared" si="19"/>
        <v>6072626812.04</v>
      </c>
      <c r="BA27" s="15">
        <f t="shared" si="20"/>
        <v>6072626812.04</v>
      </c>
      <c r="BB27" s="5">
        <f t="shared" si="21"/>
        <v>0</v>
      </c>
      <c r="BC27" s="10"/>
      <c r="BD27" s="10"/>
      <c r="BF27" s="76">
        <f t="shared" si="3"/>
        <v>0</v>
      </c>
      <c r="BG27" s="76"/>
    </row>
    <row r="28" spans="1:59" ht="16.5" customHeight="1">
      <c r="A28" s="1" t="s">
        <v>356</v>
      </c>
      <c r="B28" s="2" t="s">
        <v>346</v>
      </c>
      <c r="C28" s="24"/>
      <c r="D28" s="24"/>
      <c r="E28" s="84" t="s">
        <v>323</v>
      </c>
      <c r="F28" s="85" t="s">
        <v>349</v>
      </c>
      <c r="G28" s="54">
        <v>0</v>
      </c>
      <c r="H28" s="75">
        <v>286750984.38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02">
        <f t="shared" si="18"/>
        <v>286750984.38</v>
      </c>
      <c r="AB28" s="25"/>
      <c r="AC28" s="25"/>
      <c r="AD28" s="25"/>
      <c r="AE28" s="25"/>
      <c r="AF28" s="75">
        <v>286750984.38</v>
      </c>
      <c r="AG28" s="75">
        <v>286750984.38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15"/>
      <c r="AY28" s="25"/>
      <c r="AZ28" s="5">
        <f t="shared" si="19"/>
        <v>286750984.38</v>
      </c>
      <c r="BA28" s="15">
        <f t="shared" si="20"/>
        <v>286750984.38</v>
      </c>
      <c r="BB28" s="5">
        <f t="shared" si="21"/>
        <v>0</v>
      </c>
      <c r="BC28" s="10"/>
      <c r="BD28" s="10"/>
      <c r="BF28" s="76">
        <f t="shared" si="3"/>
        <v>0</v>
      </c>
      <c r="BG28" s="76"/>
    </row>
    <row r="29" spans="1:59" ht="16.5" customHeight="1">
      <c r="A29" s="1" t="s">
        <v>357</v>
      </c>
      <c r="B29" s="2" t="s">
        <v>347</v>
      </c>
      <c r="C29" s="24"/>
      <c r="D29" s="24"/>
      <c r="E29" s="84" t="s">
        <v>324</v>
      </c>
      <c r="F29" s="85" t="s">
        <v>325</v>
      </c>
      <c r="G29" s="54">
        <v>0</v>
      </c>
      <c r="H29" s="75">
        <v>413244121.49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02">
        <f t="shared" si="18"/>
        <v>413244121.49</v>
      </c>
      <c r="AB29" s="25"/>
      <c r="AC29" s="25"/>
      <c r="AD29" s="25"/>
      <c r="AE29" s="25"/>
      <c r="AF29" s="75">
        <v>413244121.49</v>
      </c>
      <c r="AG29" s="75">
        <v>413244121.49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15"/>
      <c r="AY29" s="25"/>
      <c r="AZ29" s="5">
        <f t="shared" si="19"/>
        <v>413244121.49</v>
      </c>
      <c r="BA29" s="15">
        <f t="shared" si="20"/>
        <v>413244121.49</v>
      </c>
      <c r="BB29" s="5">
        <f t="shared" si="21"/>
        <v>0</v>
      </c>
      <c r="BC29" s="10"/>
      <c r="BD29" s="10"/>
      <c r="BF29" s="76">
        <f t="shared" si="3"/>
        <v>0</v>
      </c>
      <c r="BG29" s="76"/>
    </row>
    <row r="30" spans="1:59" ht="16.5" customHeight="1">
      <c r="A30" s="1" t="s">
        <v>358</v>
      </c>
      <c r="B30" s="2" t="s">
        <v>348</v>
      </c>
      <c r="C30" s="24"/>
      <c r="D30" s="24"/>
      <c r="E30" s="84" t="s">
        <v>326</v>
      </c>
      <c r="F30" s="85" t="s">
        <v>350</v>
      </c>
      <c r="G30" s="54">
        <v>0</v>
      </c>
      <c r="H30" s="75">
        <v>506892940.46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02">
        <f t="shared" si="18"/>
        <v>506892940.46</v>
      </c>
      <c r="AB30" s="25"/>
      <c r="AC30" s="25"/>
      <c r="AD30" s="25"/>
      <c r="AE30" s="25"/>
      <c r="AF30" s="75">
        <v>506892940.46</v>
      </c>
      <c r="AG30" s="75">
        <v>506892940.46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15"/>
      <c r="AY30" s="25"/>
      <c r="AZ30" s="5">
        <f t="shared" si="19"/>
        <v>506892940.46</v>
      </c>
      <c r="BA30" s="15">
        <f t="shared" si="20"/>
        <v>506892940.46</v>
      </c>
      <c r="BB30" s="5">
        <f t="shared" si="21"/>
        <v>0</v>
      </c>
      <c r="BC30" s="10"/>
      <c r="BD30" s="10"/>
      <c r="BF30" s="76">
        <f t="shared" si="3"/>
        <v>0</v>
      </c>
      <c r="BG30" s="76"/>
    </row>
    <row r="31" spans="1:59" ht="16.5" customHeight="1">
      <c r="A31" s="36" t="s">
        <v>359</v>
      </c>
      <c r="B31" s="24" t="s">
        <v>20</v>
      </c>
      <c r="C31" s="24"/>
      <c r="D31" s="24"/>
      <c r="E31" s="24" t="s">
        <v>7</v>
      </c>
      <c r="F31" s="67"/>
      <c r="G31" s="25">
        <f>G32</f>
        <v>35357000</v>
      </c>
      <c r="H31" s="25">
        <f aca="true" t="shared" si="22" ref="H31:AX31">H32</f>
        <v>0</v>
      </c>
      <c r="I31" s="25">
        <f t="shared" si="22"/>
        <v>0</v>
      </c>
      <c r="J31" s="25">
        <f t="shared" si="22"/>
        <v>0</v>
      </c>
      <c r="K31" s="25">
        <f t="shared" si="22"/>
        <v>0</v>
      </c>
      <c r="L31" s="25">
        <f t="shared" si="22"/>
        <v>0</v>
      </c>
      <c r="M31" s="25">
        <f t="shared" si="22"/>
        <v>0</v>
      </c>
      <c r="N31" s="25">
        <f t="shared" si="22"/>
        <v>0</v>
      </c>
      <c r="O31" s="25">
        <f t="shared" si="22"/>
        <v>0</v>
      </c>
      <c r="P31" s="25">
        <f t="shared" si="22"/>
        <v>0</v>
      </c>
      <c r="Q31" s="25">
        <f t="shared" si="22"/>
        <v>0</v>
      </c>
      <c r="R31" s="25">
        <f t="shared" si="22"/>
        <v>0</v>
      </c>
      <c r="S31" s="25">
        <f t="shared" si="22"/>
        <v>0</v>
      </c>
      <c r="T31" s="25">
        <f t="shared" si="22"/>
        <v>0</v>
      </c>
      <c r="U31" s="25">
        <f t="shared" si="22"/>
        <v>0</v>
      </c>
      <c r="V31" s="25">
        <f t="shared" si="22"/>
        <v>0</v>
      </c>
      <c r="W31" s="25">
        <f t="shared" si="22"/>
        <v>0</v>
      </c>
      <c r="X31" s="25">
        <f t="shared" si="22"/>
        <v>0</v>
      </c>
      <c r="Y31" s="25">
        <f t="shared" si="22"/>
        <v>0</v>
      </c>
      <c r="Z31" s="25">
        <f t="shared" si="22"/>
        <v>0</v>
      </c>
      <c r="AA31" s="101">
        <f t="shared" si="22"/>
        <v>35357000</v>
      </c>
      <c r="AB31" s="25">
        <f t="shared" si="22"/>
        <v>2300466</v>
      </c>
      <c r="AC31" s="25">
        <f t="shared" si="22"/>
        <v>21382246.240000002</v>
      </c>
      <c r="AD31" s="25">
        <f t="shared" si="22"/>
        <v>2083266</v>
      </c>
      <c r="AE31" s="25">
        <f t="shared" si="22"/>
        <v>24016887.459999997</v>
      </c>
      <c r="AF31" s="25">
        <f t="shared" si="22"/>
        <v>3063706</v>
      </c>
      <c r="AG31" s="25">
        <f t="shared" si="22"/>
        <v>28764441.54</v>
      </c>
      <c r="AH31" s="25">
        <f t="shared" si="22"/>
        <v>3063706</v>
      </c>
      <c r="AI31" s="25">
        <f t="shared" si="22"/>
        <v>34436320.85</v>
      </c>
      <c r="AJ31" s="25">
        <f t="shared" si="22"/>
        <v>2991306</v>
      </c>
      <c r="AK31" s="25">
        <f t="shared" si="22"/>
        <v>41735329.77</v>
      </c>
      <c r="AL31" s="25">
        <f t="shared" si="22"/>
        <v>3279346</v>
      </c>
      <c r="AM31" s="25"/>
      <c r="AN31" s="25">
        <f t="shared" si="22"/>
        <v>3153666</v>
      </c>
      <c r="AO31" s="25"/>
      <c r="AP31" s="25">
        <f t="shared" si="22"/>
        <v>3153666</v>
      </c>
      <c r="AQ31" s="25"/>
      <c r="AR31" s="25">
        <f t="shared" si="22"/>
        <v>3085066</v>
      </c>
      <c r="AS31" s="25"/>
      <c r="AT31" s="25">
        <f t="shared" si="22"/>
        <v>3157466</v>
      </c>
      <c r="AU31" s="25"/>
      <c r="AV31" s="25">
        <f t="shared" si="22"/>
        <v>3012666</v>
      </c>
      <c r="AW31" s="25"/>
      <c r="AX31" s="25">
        <f t="shared" si="22"/>
        <v>3012674</v>
      </c>
      <c r="AY31" s="25"/>
      <c r="AZ31" s="25">
        <f>SUM(AZ33:AZ36)</f>
        <v>35357000</v>
      </c>
      <c r="BA31" s="25">
        <f>SUM(BA33:BA36)</f>
        <v>150335225.86000004</v>
      </c>
      <c r="BB31" s="25">
        <f>SUM(BB33:BB36)</f>
        <v>-114978225.86000003</v>
      </c>
      <c r="BC31" s="10"/>
      <c r="BD31" s="10">
        <f>SUM(BD33:BD36)</f>
        <v>0</v>
      </c>
      <c r="BF31" s="76">
        <f t="shared" si="3"/>
        <v>0</v>
      </c>
      <c r="BG31" s="76"/>
    </row>
    <row r="32" spans="1:59" ht="16.5" customHeight="1">
      <c r="A32" s="36" t="s">
        <v>360</v>
      </c>
      <c r="B32" s="24" t="s">
        <v>21</v>
      </c>
      <c r="C32" s="24"/>
      <c r="D32" s="24"/>
      <c r="E32" s="24" t="s">
        <v>22</v>
      </c>
      <c r="F32" s="67"/>
      <c r="G32" s="25">
        <f>SUM(G33:G36)</f>
        <v>35357000</v>
      </c>
      <c r="H32" s="34">
        <f aca="true" t="shared" si="23" ref="H32:BD32">SUM(H33:H36)</f>
        <v>0</v>
      </c>
      <c r="I32" s="25">
        <f t="shared" si="23"/>
        <v>0</v>
      </c>
      <c r="J32" s="25">
        <f t="shared" si="23"/>
        <v>0</v>
      </c>
      <c r="K32" s="25">
        <f t="shared" si="23"/>
        <v>0</v>
      </c>
      <c r="L32" s="25">
        <f t="shared" si="23"/>
        <v>0</v>
      </c>
      <c r="M32" s="25">
        <f t="shared" si="23"/>
        <v>0</v>
      </c>
      <c r="N32" s="25">
        <f t="shared" si="23"/>
        <v>0</v>
      </c>
      <c r="O32" s="25">
        <f t="shared" si="23"/>
        <v>0</v>
      </c>
      <c r="P32" s="25">
        <f t="shared" si="23"/>
        <v>0</v>
      </c>
      <c r="Q32" s="25">
        <f t="shared" si="23"/>
        <v>0</v>
      </c>
      <c r="R32" s="25">
        <f t="shared" si="23"/>
        <v>0</v>
      </c>
      <c r="S32" s="25">
        <f t="shared" si="23"/>
        <v>0</v>
      </c>
      <c r="T32" s="25">
        <f t="shared" si="23"/>
        <v>0</v>
      </c>
      <c r="U32" s="25">
        <f t="shared" si="23"/>
        <v>0</v>
      </c>
      <c r="V32" s="25">
        <f t="shared" si="23"/>
        <v>0</v>
      </c>
      <c r="W32" s="25">
        <f t="shared" si="23"/>
        <v>0</v>
      </c>
      <c r="X32" s="25">
        <f t="shared" si="23"/>
        <v>0</v>
      </c>
      <c r="Y32" s="25">
        <f t="shared" si="23"/>
        <v>0</v>
      </c>
      <c r="Z32" s="25">
        <f t="shared" si="23"/>
        <v>0</v>
      </c>
      <c r="AA32" s="101">
        <f t="shared" si="23"/>
        <v>35357000</v>
      </c>
      <c r="AB32" s="25">
        <f t="shared" si="23"/>
        <v>2300466</v>
      </c>
      <c r="AC32" s="25">
        <f t="shared" si="23"/>
        <v>21382246.240000002</v>
      </c>
      <c r="AD32" s="25">
        <f t="shared" si="23"/>
        <v>2083266</v>
      </c>
      <c r="AE32" s="25">
        <f t="shared" si="23"/>
        <v>24016887.459999997</v>
      </c>
      <c r="AF32" s="25">
        <f t="shared" si="23"/>
        <v>3063706</v>
      </c>
      <c r="AG32" s="25">
        <f t="shared" si="23"/>
        <v>28764441.54</v>
      </c>
      <c r="AH32" s="25">
        <f t="shared" si="23"/>
        <v>3063706</v>
      </c>
      <c r="AI32" s="25">
        <f t="shared" si="23"/>
        <v>34436320.85</v>
      </c>
      <c r="AJ32" s="25">
        <f t="shared" si="23"/>
        <v>2991306</v>
      </c>
      <c r="AK32" s="25">
        <f t="shared" si="23"/>
        <v>41735329.77</v>
      </c>
      <c r="AL32" s="25">
        <f t="shared" si="23"/>
        <v>3279346</v>
      </c>
      <c r="AM32" s="25"/>
      <c r="AN32" s="25">
        <f t="shared" si="23"/>
        <v>3153666</v>
      </c>
      <c r="AO32" s="25"/>
      <c r="AP32" s="25">
        <f t="shared" si="23"/>
        <v>3153666</v>
      </c>
      <c r="AQ32" s="25"/>
      <c r="AR32" s="25">
        <f t="shared" si="23"/>
        <v>3085066</v>
      </c>
      <c r="AS32" s="25"/>
      <c r="AT32" s="25">
        <f t="shared" si="23"/>
        <v>3157466</v>
      </c>
      <c r="AU32" s="25"/>
      <c r="AV32" s="25">
        <f t="shared" si="23"/>
        <v>3012666</v>
      </c>
      <c r="AW32" s="25"/>
      <c r="AX32" s="25">
        <f t="shared" si="23"/>
        <v>3012674</v>
      </c>
      <c r="AY32" s="25"/>
      <c r="AZ32" s="25">
        <f t="shared" si="23"/>
        <v>35357000</v>
      </c>
      <c r="BA32" s="25">
        <f t="shared" si="23"/>
        <v>150335225.86000004</v>
      </c>
      <c r="BB32" s="25">
        <f t="shared" si="23"/>
        <v>-114978225.86000003</v>
      </c>
      <c r="BC32" s="10"/>
      <c r="BD32" s="10">
        <f t="shared" si="23"/>
        <v>0</v>
      </c>
      <c r="BF32" s="76">
        <f t="shared" si="3"/>
        <v>0</v>
      </c>
      <c r="BG32" s="76"/>
    </row>
    <row r="33" spans="1:59" ht="16.5" customHeight="1">
      <c r="A33" s="1" t="s">
        <v>361</v>
      </c>
      <c r="B33" s="2" t="s">
        <v>24</v>
      </c>
      <c r="C33" s="2"/>
      <c r="D33" s="2"/>
      <c r="E33" s="2" t="s">
        <v>23</v>
      </c>
      <c r="F33" s="65" t="s">
        <v>261</v>
      </c>
      <c r="G33" s="3">
        <v>7240000</v>
      </c>
      <c r="H33" s="73"/>
      <c r="I33" s="5"/>
      <c r="J33" s="5"/>
      <c r="K33" s="5"/>
      <c r="L33" s="5"/>
      <c r="M33" s="5"/>
      <c r="N33" s="5"/>
      <c r="O33" s="5"/>
      <c r="P33" s="5"/>
      <c r="Q33" s="5"/>
      <c r="R33" s="5">
        <f>+K33+L33+M33+N33+O33+P33+Q33</f>
        <v>0</v>
      </c>
      <c r="S33" s="5"/>
      <c r="T33" s="5"/>
      <c r="U33" s="5"/>
      <c r="V33" s="5"/>
      <c r="W33" s="5"/>
      <c r="X33" s="5"/>
      <c r="Y33" s="5"/>
      <c r="Z33" s="5">
        <f>+S33+T33+U33+V33+W33+X33+Y33</f>
        <v>0</v>
      </c>
      <c r="AA33" s="102">
        <f>+G33+H33-I33-J33-R33+Z33</f>
        <v>7240000</v>
      </c>
      <c r="AB33" s="5">
        <f>+AA33*8%</f>
        <v>579200</v>
      </c>
      <c r="AC33" s="5">
        <v>3308611.23</v>
      </c>
      <c r="AD33" s="5">
        <f>+AA33*5%</f>
        <v>362000</v>
      </c>
      <c r="AE33" s="5">
        <v>3277124.38</v>
      </c>
      <c r="AF33" s="5">
        <f>+AA33*12%</f>
        <v>868800</v>
      </c>
      <c r="AG33" s="5">
        <v>3307473.48</v>
      </c>
      <c r="AH33" s="5">
        <f>+AA33*12%</f>
        <v>868800</v>
      </c>
      <c r="AI33" s="5">
        <v>3652098.64</v>
      </c>
      <c r="AJ33" s="5">
        <f>+AA33*11%</f>
        <v>796400</v>
      </c>
      <c r="AK33" s="5">
        <v>4473956.72</v>
      </c>
      <c r="AL33" s="5">
        <f>+AA33*9%</f>
        <v>651600</v>
      </c>
      <c r="AM33" s="5"/>
      <c r="AN33" s="5">
        <f>+AA33*8%</f>
        <v>579200</v>
      </c>
      <c r="AO33" s="5"/>
      <c r="AP33" s="5">
        <f>+AA33*8%</f>
        <v>579200</v>
      </c>
      <c r="AQ33" s="5"/>
      <c r="AR33" s="5">
        <f>+AA33*7%</f>
        <v>506800.00000000006</v>
      </c>
      <c r="AS33" s="5"/>
      <c r="AT33" s="5">
        <f>+AA33*8%</f>
        <v>579200</v>
      </c>
      <c r="AU33" s="5"/>
      <c r="AV33" s="5">
        <f>+AA33*6%</f>
        <v>434400</v>
      </c>
      <c r="AW33" s="5"/>
      <c r="AX33" s="5">
        <f>+AA33*6%</f>
        <v>434400</v>
      </c>
      <c r="AY33" s="5"/>
      <c r="AZ33" s="5">
        <f>+AB33+AD33+AF33+AH33+AJ33+AL33+AN33+AP33+AR33+AT33+AV33+AX33</f>
        <v>7240000</v>
      </c>
      <c r="BA33" s="15">
        <f aca="true" t="shared" si="24" ref="BA33:BA39">AY33+AW33+AU33+AS33+AQ33+AO33+AM33+AK33+AI33+AG33+AE33+AC33</f>
        <v>18019264.45</v>
      </c>
      <c r="BB33" s="5">
        <f>+AA33-BA33</f>
        <v>-10779264.45</v>
      </c>
      <c r="BD33" s="27">
        <f>+AA33-AZ33</f>
        <v>0</v>
      </c>
      <c r="BF33" s="76">
        <f t="shared" si="3"/>
        <v>0</v>
      </c>
      <c r="BG33" s="76"/>
    </row>
    <row r="34" spans="1:59" ht="16.5" customHeight="1">
      <c r="A34" s="1" t="s">
        <v>362</v>
      </c>
      <c r="B34" s="2" t="s">
        <v>25</v>
      </c>
      <c r="C34" s="2"/>
      <c r="D34" s="2"/>
      <c r="E34" s="2" t="s">
        <v>26</v>
      </c>
      <c r="F34" s="65" t="s">
        <v>259</v>
      </c>
      <c r="G34" s="3">
        <v>380000</v>
      </c>
      <c r="H34" s="73"/>
      <c r="I34" s="5"/>
      <c r="J34" s="5"/>
      <c r="K34" s="5"/>
      <c r="L34" s="5"/>
      <c r="M34" s="5"/>
      <c r="N34" s="5"/>
      <c r="O34" s="5"/>
      <c r="P34" s="5"/>
      <c r="Q34" s="5"/>
      <c r="R34" s="5">
        <f>+K34+L34+M34+N34+O34+P34+Q34</f>
        <v>0</v>
      </c>
      <c r="S34" s="5"/>
      <c r="T34" s="5"/>
      <c r="U34" s="5"/>
      <c r="V34" s="5"/>
      <c r="W34" s="5"/>
      <c r="X34" s="5"/>
      <c r="Y34" s="5"/>
      <c r="Z34" s="5">
        <f>+S34+T34+U34+V34+W34+X34+Y34</f>
        <v>0</v>
      </c>
      <c r="AA34" s="102">
        <f>+G34+H34-I34-J34-R34+Z34</f>
        <v>380000</v>
      </c>
      <c r="AB34" s="5">
        <f aca="true" t="shared" si="25" ref="AB34:AP34">+$AA34*8%</f>
        <v>30400</v>
      </c>
      <c r="AC34" s="5">
        <v>33462.96</v>
      </c>
      <c r="AD34" s="5">
        <f t="shared" si="25"/>
        <v>30400</v>
      </c>
      <c r="AE34" s="5">
        <v>90480.07</v>
      </c>
      <c r="AF34" s="5">
        <f t="shared" si="25"/>
        <v>30400</v>
      </c>
      <c r="AG34" s="5">
        <v>100476.78</v>
      </c>
      <c r="AH34" s="5">
        <f t="shared" si="25"/>
        <v>30400</v>
      </c>
      <c r="AI34" s="5">
        <v>122665.62</v>
      </c>
      <c r="AJ34" s="5">
        <f t="shared" si="25"/>
        <v>30400</v>
      </c>
      <c r="AK34" s="5">
        <v>242012.98</v>
      </c>
      <c r="AL34" s="5">
        <f t="shared" si="25"/>
        <v>30400</v>
      </c>
      <c r="AM34" s="5"/>
      <c r="AN34" s="5">
        <f t="shared" si="25"/>
        <v>30400</v>
      </c>
      <c r="AO34" s="5"/>
      <c r="AP34" s="5">
        <f t="shared" si="25"/>
        <v>30400</v>
      </c>
      <c r="AQ34" s="5"/>
      <c r="AR34" s="5">
        <f>+$AA34*9%</f>
        <v>34200</v>
      </c>
      <c r="AS34" s="5"/>
      <c r="AT34" s="5">
        <f>+$AA34*9%</f>
        <v>34200</v>
      </c>
      <c r="AU34" s="5"/>
      <c r="AV34" s="5">
        <f>+$AA34*9%</f>
        <v>34200</v>
      </c>
      <c r="AW34" s="5"/>
      <c r="AX34" s="5">
        <f>+$AA34*9%</f>
        <v>34200</v>
      </c>
      <c r="AY34" s="5"/>
      <c r="AZ34" s="5">
        <f>+AB34+AD34+AF34+AH34+AJ34+AL34+AN34+AP34+AR34+AT34+AV34+AX34</f>
        <v>380000</v>
      </c>
      <c r="BA34" s="15">
        <f t="shared" si="24"/>
        <v>589098.4099999999</v>
      </c>
      <c r="BB34" s="5">
        <f>+AA34-BA34</f>
        <v>-209098.40999999992</v>
      </c>
      <c r="BD34" s="27">
        <f>+AA34-AZ34</f>
        <v>0</v>
      </c>
      <c r="BF34" s="76">
        <f t="shared" si="3"/>
        <v>0</v>
      </c>
      <c r="BG34" s="76"/>
    </row>
    <row r="35" spans="1:59" ht="16.5" customHeight="1">
      <c r="A35" s="1" t="s">
        <v>363</v>
      </c>
      <c r="B35" s="2" t="s">
        <v>27</v>
      </c>
      <c r="C35" s="2"/>
      <c r="D35" s="2"/>
      <c r="E35" s="2" t="s">
        <v>29</v>
      </c>
      <c r="F35" s="65" t="s">
        <v>260</v>
      </c>
      <c r="G35" s="3">
        <v>26595000</v>
      </c>
      <c r="H35" s="73"/>
      <c r="I35" s="5"/>
      <c r="J35" s="5"/>
      <c r="K35" s="5"/>
      <c r="L35" s="5"/>
      <c r="M35" s="5"/>
      <c r="N35" s="5"/>
      <c r="O35" s="5"/>
      <c r="P35" s="5"/>
      <c r="Q35" s="5"/>
      <c r="R35" s="5">
        <f>+K35+L35+M35+N35+O35+P35+Q35</f>
        <v>0</v>
      </c>
      <c r="S35" s="5"/>
      <c r="T35" s="5"/>
      <c r="U35" s="5"/>
      <c r="V35" s="5"/>
      <c r="W35" s="5"/>
      <c r="X35" s="5"/>
      <c r="Y35" s="5"/>
      <c r="Z35" s="5">
        <f>+S35+T35+U35+V35+W35+X35+Y35</f>
        <v>0</v>
      </c>
      <c r="AA35" s="102">
        <f>+G35+H35-I35-J35-R35+Z35</f>
        <v>26595000</v>
      </c>
      <c r="AB35" s="5">
        <f>+AA35*6%</f>
        <v>1595700</v>
      </c>
      <c r="AC35" s="5">
        <v>17255614.85</v>
      </c>
      <c r="AD35" s="5">
        <f>+AA35*6%</f>
        <v>1595700</v>
      </c>
      <c r="AE35" s="5">
        <v>19760259.2</v>
      </c>
      <c r="AF35" s="5">
        <v>2069340</v>
      </c>
      <c r="AG35" s="5">
        <v>24369243.43</v>
      </c>
      <c r="AH35" s="5">
        <v>2069340</v>
      </c>
      <c r="AI35" s="5">
        <v>29456289.38</v>
      </c>
      <c r="AJ35" s="5">
        <v>2069340</v>
      </c>
      <c r="AK35" s="5">
        <v>35489371.99</v>
      </c>
      <c r="AL35" s="5">
        <v>2502180</v>
      </c>
      <c r="AM35" s="5"/>
      <c r="AN35" s="5">
        <v>2448900</v>
      </c>
      <c r="AO35" s="5"/>
      <c r="AP35" s="5">
        <v>2448900</v>
      </c>
      <c r="AQ35" s="5"/>
      <c r="AR35" s="5">
        <v>2448900</v>
      </c>
      <c r="AS35" s="5"/>
      <c r="AT35" s="5">
        <v>2448900</v>
      </c>
      <c r="AU35" s="5"/>
      <c r="AV35" s="5">
        <v>2448900</v>
      </c>
      <c r="AW35" s="5"/>
      <c r="AX35" s="5">
        <v>2448900</v>
      </c>
      <c r="AY35" s="5"/>
      <c r="AZ35" s="5">
        <f>+AB35+AD35+AF35+AH35+AJ35+AL35+AN35+AP35+AR35+AT35+AV35+AX35</f>
        <v>26595000</v>
      </c>
      <c r="BA35" s="15">
        <f t="shared" si="24"/>
        <v>126330778.85000002</v>
      </c>
      <c r="BB35" s="5">
        <f>+AA35-BA35</f>
        <v>-99735778.85000002</v>
      </c>
      <c r="BD35" s="27">
        <f>+AA35-AZ35</f>
        <v>0</v>
      </c>
      <c r="BF35" s="76">
        <f t="shared" si="3"/>
        <v>0</v>
      </c>
      <c r="BG35" s="76"/>
    </row>
    <row r="36" spans="1:59" ht="16.5" customHeight="1">
      <c r="A36" s="1" t="s">
        <v>364</v>
      </c>
      <c r="B36" s="2" t="s">
        <v>28</v>
      </c>
      <c r="C36" s="2"/>
      <c r="D36" s="2"/>
      <c r="E36" s="2" t="s">
        <v>30</v>
      </c>
      <c r="F36" s="65" t="s">
        <v>284</v>
      </c>
      <c r="G36" s="3">
        <v>1142000</v>
      </c>
      <c r="H36" s="73"/>
      <c r="I36" s="5"/>
      <c r="J36" s="5"/>
      <c r="K36" s="5"/>
      <c r="L36" s="5"/>
      <c r="M36" s="5"/>
      <c r="N36" s="5"/>
      <c r="O36" s="5"/>
      <c r="P36" s="5"/>
      <c r="Q36" s="5"/>
      <c r="R36" s="5">
        <f>+K36+L36+M36+N36+O36+P36+Q36</f>
        <v>0</v>
      </c>
      <c r="S36" s="5"/>
      <c r="T36" s="5"/>
      <c r="U36" s="5"/>
      <c r="V36" s="5"/>
      <c r="W36" s="5"/>
      <c r="X36" s="5"/>
      <c r="Y36" s="5"/>
      <c r="Z36" s="5">
        <f>+S36+T36+U36+V36+W36+X36+Y36</f>
        <v>0</v>
      </c>
      <c r="AA36" s="102">
        <f>+G36+H36-I36-J36-R36+Z36</f>
        <v>1142000</v>
      </c>
      <c r="AB36" s="5">
        <v>95166</v>
      </c>
      <c r="AC36" s="5">
        <v>784557.2</v>
      </c>
      <c r="AD36" s="5">
        <v>95166</v>
      </c>
      <c r="AE36" s="5">
        <v>889023.81</v>
      </c>
      <c r="AF36" s="5">
        <v>95166</v>
      </c>
      <c r="AG36" s="5">
        <v>987247.85</v>
      </c>
      <c r="AH36" s="5">
        <v>95166</v>
      </c>
      <c r="AI36" s="5">
        <v>1205267.21</v>
      </c>
      <c r="AJ36" s="5">
        <v>95166</v>
      </c>
      <c r="AK36" s="5">
        <v>1529988.08</v>
      </c>
      <c r="AL36" s="5">
        <v>95166</v>
      </c>
      <c r="AM36" s="5"/>
      <c r="AN36" s="5">
        <v>95166</v>
      </c>
      <c r="AO36" s="5"/>
      <c r="AP36" s="5">
        <v>95166</v>
      </c>
      <c r="AQ36" s="5"/>
      <c r="AR36" s="5">
        <v>95166</v>
      </c>
      <c r="AS36" s="5"/>
      <c r="AT36" s="5">
        <v>95166</v>
      </c>
      <c r="AU36" s="5"/>
      <c r="AV36" s="5">
        <v>95166</v>
      </c>
      <c r="AW36" s="5"/>
      <c r="AX36" s="5">
        <v>95174</v>
      </c>
      <c r="AY36" s="5"/>
      <c r="AZ36" s="5">
        <f>+AB36+AD36+AF36+AH36+AJ36+AL36+AN36+AP36+AR36+AT36+AV36+AX36</f>
        <v>1142000</v>
      </c>
      <c r="BA36" s="15">
        <f t="shared" si="24"/>
        <v>5396084.15</v>
      </c>
      <c r="BB36" s="5">
        <f>+AA36-BA36</f>
        <v>-4254084.15</v>
      </c>
      <c r="BD36" s="27">
        <f>+AA36-AZ36</f>
        <v>0</v>
      </c>
      <c r="BF36" s="76">
        <f t="shared" si="3"/>
        <v>0</v>
      </c>
      <c r="BG36" s="76"/>
    </row>
    <row r="37" spans="1:59" ht="16.5" customHeight="1">
      <c r="A37" s="36">
        <v>3</v>
      </c>
      <c r="B37" s="125" t="s">
        <v>187</v>
      </c>
      <c r="C37" s="125"/>
      <c r="D37" s="125"/>
      <c r="E37" s="125"/>
      <c r="F37" s="125"/>
      <c r="G37" s="86">
        <f aca="true" t="shared" si="26" ref="G37:AA37">SUM(G38:G39)</f>
        <v>2245750</v>
      </c>
      <c r="H37" s="6">
        <f t="shared" si="26"/>
        <v>0</v>
      </c>
      <c r="I37" s="86">
        <f t="shared" si="26"/>
        <v>0</v>
      </c>
      <c r="J37" s="86">
        <f t="shared" si="26"/>
        <v>0</v>
      </c>
      <c r="K37" s="86">
        <f t="shared" si="26"/>
        <v>0</v>
      </c>
      <c r="L37" s="86">
        <f t="shared" si="26"/>
        <v>0</v>
      </c>
      <c r="M37" s="86">
        <f t="shared" si="26"/>
        <v>0</v>
      </c>
      <c r="N37" s="86">
        <f t="shared" si="26"/>
        <v>0</v>
      </c>
      <c r="O37" s="86">
        <f t="shared" si="26"/>
        <v>0</v>
      </c>
      <c r="P37" s="86">
        <f t="shared" si="26"/>
        <v>0</v>
      </c>
      <c r="Q37" s="86">
        <f t="shared" si="26"/>
        <v>0</v>
      </c>
      <c r="R37" s="86">
        <f t="shared" si="26"/>
        <v>0</v>
      </c>
      <c r="S37" s="86">
        <f t="shared" si="26"/>
        <v>0</v>
      </c>
      <c r="T37" s="86">
        <f t="shared" si="26"/>
        <v>0</v>
      </c>
      <c r="U37" s="86">
        <f t="shared" si="26"/>
        <v>0</v>
      </c>
      <c r="V37" s="86">
        <f t="shared" si="26"/>
        <v>0</v>
      </c>
      <c r="W37" s="86">
        <f t="shared" si="26"/>
        <v>0</v>
      </c>
      <c r="X37" s="86">
        <f t="shared" si="26"/>
        <v>0</v>
      </c>
      <c r="Y37" s="86">
        <f t="shared" si="26"/>
        <v>0</v>
      </c>
      <c r="Z37" s="86">
        <f t="shared" si="26"/>
        <v>0</v>
      </c>
      <c r="AA37" s="104">
        <f t="shared" si="26"/>
        <v>2245750</v>
      </c>
      <c r="AB37" s="86">
        <f>SUM(AB38:AB39)</f>
        <v>2245750</v>
      </c>
      <c r="AC37" s="86">
        <f aca="true" t="shared" si="27" ref="AC37:BB37">SUM(AC38:AC39)</f>
        <v>0</v>
      </c>
      <c r="AD37" s="86">
        <f t="shared" si="27"/>
        <v>0</v>
      </c>
      <c r="AE37" s="86">
        <f t="shared" si="27"/>
        <v>0</v>
      </c>
      <c r="AF37" s="86">
        <f t="shared" si="27"/>
        <v>0</v>
      </c>
      <c r="AG37" s="86">
        <f t="shared" si="27"/>
        <v>2245750</v>
      </c>
      <c r="AH37" s="86">
        <f t="shared" si="27"/>
        <v>0</v>
      </c>
      <c r="AI37" s="86">
        <f t="shared" si="27"/>
        <v>0</v>
      </c>
      <c r="AJ37" s="86">
        <f t="shared" si="27"/>
        <v>0</v>
      </c>
      <c r="AK37" s="86">
        <f t="shared" si="27"/>
        <v>0</v>
      </c>
      <c r="AL37" s="86">
        <f t="shared" si="27"/>
        <v>0</v>
      </c>
      <c r="AM37" s="86">
        <f t="shared" si="27"/>
        <v>0</v>
      </c>
      <c r="AN37" s="86">
        <f t="shared" si="27"/>
        <v>0</v>
      </c>
      <c r="AO37" s="86">
        <f t="shared" si="27"/>
        <v>0</v>
      </c>
      <c r="AP37" s="86">
        <f t="shared" si="27"/>
        <v>0</v>
      </c>
      <c r="AQ37" s="86">
        <f t="shared" si="27"/>
        <v>0</v>
      </c>
      <c r="AR37" s="86">
        <f t="shared" si="27"/>
        <v>0</v>
      </c>
      <c r="AS37" s="86">
        <f t="shared" si="27"/>
        <v>0</v>
      </c>
      <c r="AT37" s="86">
        <f t="shared" si="27"/>
        <v>0</v>
      </c>
      <c r="AU37" s="86">
        <f t="shared" si="27"/>
        <v>0</v>
      </c>
      <c r="AV37" s="86">
        <f t="shared" si="27"/>
        <v>0</v>
      </c>
      <c r="AW37" s="86">
        <f t="shared" si="27"/>
        <v>0</v>
      </c>
      <c r="AX37" s="86">
        <f t="shared" si="27"/>
        <v>0</v>
      </c>
      <c r="AY37" s="86">
        <f t="shared" si="27"/>
        <v>0</v>
      </c>
      <c r="AZ37" s="86">
        <f t="shared" si="27"/>
        <v>2245750</v>
      </c>
      <c r="BA37" s="86">
        <f t="shared" si="27"/>
        <v>2245750</v>
      </c>
      <c r="BB37" s="86">
        <f t="shared" si="27"/>
        <v>0</v>
      </c>
      <c r="BC37" s="11"/>
      <c r="BD37" s="11">
        <f>SUM(BD38:BD39)</f>
        <v>0</v>
      </c>
      <c r="BF37" s="76">
        <f t="shared" si="3"/>
        <v>0</v>
      </c>
      <c r="BG37" s="76"/>
    </row>
    <row r="38" spans="1:59" ht="16.5" customHeight="1">
      <c r="A38" s="36" t="s">
        <v>164</v>
      </c>
      <c r="B38" s="28"/>
      <c r="C38" s="28"/>
      <c r="D38" s="28"/>
      <c r="E38" s="29" t="s">
        <v>278</v>
      </c>
      <c r="F38" s="66"/>
      <c r="G38" s="5">
        <v>1750</v>
      </c>
      <c r="H38" s="73"/>
      <c r="I38" s="5"/>
      <c r="J38" s="5"/>
      <c r="K38" s="5"/>
      <c r="L38" s="5"/>
      <c r="M38" s="5"/>
      <c r="N38" s="5"/>
      <c r="O38" s="5"/>
      <c r="P38" s="5"/>
      <c r="Q38" s="5"/>
      <c r="R38" s="5">
        <f>+K38+L38+M38+N38+O38+P38+Q38</f>
        <v>0</v>
      </c>
      <c r="S38" s="5"/>
      <c r="T38" s="5"/>
      <c r="U38" s="5"/>
      <c r="V38" s="5"/>
      <c r="W38" s="5"/>
      <c r="X38" s="5"/>
      <c r="Y38" s="5"/>
      <c r="Z38" s="5">
        <f>+S38+T38+U38+V38+W38+X38+Y38</f>
        <v>0</v>
      </c>
      <c r="AA38" s="89">
        <f>+G38+H38-I38-J38-R38+Z38</f>
        <v>1750</v>
      </c>
      <c r="AB38" s="5">
        <v>1750</v>
      </c>
      <c r="AC38" s="5"/>
      <c r="AD38" s="5">
        <v>0</v>
      </c>
      <c r="AE38" s="5"/>
      <c r="AF38" s="5">
        <v>0</v>
      </c>
      <c r="AG38" s="5">
        <v>1750</v>
      </c>
      <c r="AH38" s="5">
        <v>0</v>
      </c>
      <c r="AI38" s="5"/>
      <c r="AJ38" s="5">
        <v>0</v>
      </c>
      <c r="AK38" s="5"/>
      <c r="AL38" s="5">
        <v>0</v>
      </c>
      <c r="AM38" s="5"/>
      <c r="AN38" s="5">
        <v>0</v>
      </c>
      <c r="AO38" s="5"/>
      <c r="AP38" s="5">
        <v>0</v>
      </c>
      <c r="AQ38" s="5"/>
      <c r="AR38" s="5">
        <v>0</v>
      </c>
      <c r="AS38" s="5"/>
      <c r="AT38" s="5">
        <v>0</v>
      </c>
      <c r="AU38" s="5"/>
      <c r="AV38" s="5">
        <v>0</v>
      </c>
      <c r="AW38" s="5"/>
      <c r="AX38" s="5">
        <v>0</v>
      </c>
      <c r="AY38" s="5"/>
      <c r="AZ38" s="5">
        <f>+AB38+AD38+AF38+AH38+AJ38+AL38+AN38+AP38+AR38+AT38+AV38+AX38</f>
        <v>1750</v>
      </c>
      <c r="BA38" s="15">
        <f t="shared" si="24"/>
        <v>1750</v>
      </c>
      <c r="BB38" s="5">
        <f>+AA38-BA38</f>
        <v>0</v>
      </c>
      <c r="BD38" s="27">
        <f>+AA38-AZ38</f>
        <v>0</v>
      </c>
      <c r="BF38" s="76">
        <f t="shared" si="3"/>
        <v>0</v>
      </c>
      <c r="BG38" s="76"/>
    </row>
    <row r="39" spans="1:59" ht="16.5" customHeight="1">
      <c r="A39" s="36" t="s">
        <v>165</v>
      </c>
      <c r="B39" s="28"/>
      <c r="C39" s="28"/>
      <c r="D39" s="28"/>
      <c r="E39" s="29" t="s">
        <v>279</v>
      </c>
      <c r="F39" s="66"/>
      <c r="G39" s="5">
        <v>2244000</v>
      </c>
      <c r="H39" s="73"/>
      <c r="I39" s="5"/>
      <c r="J39" s="5"/>
      <c r="K39" s="5"/>
      <c r="L39" s="5"/>
      <c r="M39" s="5"/>
      <c r="N39" s="5"/>
      <c r="O39" s="5"/>
      <c r="P39" s="5"/>
      <c r="Q39" s="5"/>
      <c r="R39" s="5">
        <f>+K39+L39+M39+N39+O39+P39+Q39</f>
        <v>0</v>
      </c>
      <c r="S39" s="5"/>
      <c r="T39" s="5"/>
      <c r="U39" s="5"/>
      <c r="V39" s="5"/>
      <c r="W39" s="5"/>
      <c r="X39" s="5"/>
      <c r="Y39" s="5"/>
      <c r="Z39" s="5">
        <f>+S39+T39+U39+V39+W39+X39+Y39</f>
        <v>0</v>
      </c>
      <c r="AA39" s="89">
        <f>+G39+H39-I39-J39-R39+Z39</f>
        <v>2244000</v>
      </c>
      <c r="AB39" s="5">
        <v>2244000</v>
      </c>
      <c r="AC39" s="5"/>
      <c r="AD39" s="5">
        <v>0</v>
      </c>
      <c r="AE39" s="5"/>
      <c r="AF39" s="5">
        <v>0</v>
      </c>
      <c r="AG39" s="5">
        <v>2244000</v>
      </c>
      <c r="AH39" s="5">
        <v>0</v>
      </c>
      <c r="AI39" s="5"/>
      <c r="AJ39" s="5">
        <v>0</v>
      </c>
      <c r="AK39" s="5"/>
      <c r="AL39" s="5">
        <v>0</v>
      </c>
      <c r="AM39" s="5"/>
      <c r="AN39" s="5">
        <v>0</v>
      </c>
      <c r="AO39" s="5"/>
      <c r="AP39" s="5">
        <v>0</v>
      </c>
      <c r="AQ39" s="5"/>
      <c r="AR39" s="5">
        <v>0</v>
      </c>
      <c r="AS39" s="5"/>
      <c r="AT39" s="5">
        <v>0</v>
      </c>
      <c r="AU39" s="5"/>
      <c r="AV39" s="5">
        <v>0</v>
      </c>
      <c r="AW39" s="5"/>
      <c r="AX39" s="5">
        <v>0</v>
      </c>
      <c r="AY39" s="5"/>
      <c r="AZ39" s="5">
        <f>+AB39+AD39+AF39+AH39+AJ39+AL39+AN39+AP39+AR39+AT39+AV39+AX39</f>
        <v>2244000</v>
      </c>
      <c r="BA39" s="15">
        <f t="shared" si="24"/>
        <v>2244000</v>
      </c>
      <c r="BB39" s="5">
        <f>+AA39-BA39</f>
        <v>0</v>
      </c>
      <c r="BD39" s="27">
        <f>+AA39-AZ39</f>
        <v>0</v>
      </c>
      <c r="BF39" s="76">
        <f t="shared" si="3"/>
        <v>0</v>
      </c>
      <c r="BG39" s="76"/>
    </row>
    <row r="40" spans="1:59" ht="16.5" customHeight="1">
      <c r="A40" s="36" t="s">
        <v>166</v>
      </c>
      <c r="B40" s="125" t="s">
        <v>186</v>
      </c>
      <c r="C40" s="125"/>
      <c r="D40" s="125"/>
      <c r="E40" s="125"/>
      <c r="F40" s="125"/>
      <c r="G40" s="87">
        <f aca="true" t="shared" si="28" ref="G40:AV40">+G4+G6+G37</f>
        <v>20625747338.59</v>
      </c>
      <c r="H40" s="88">
        <f t="shared" si="28"/>
        <v>7370415044.41</v>
      </c>
      <c r="I40" s="87">
        <f t="shared" si="28"/>
        <v>7370415044.41</v>
      </c>
      <c r="J40" s="87">
        <f t="shared" si="28"/>
        <v>0</v>
      </c>
      <c r="K40" s="87">
        <f t="shared" si="28"/>
        <v>0</v>
      </c>
      <c r="L40" s="87">
        <f t="shared" si="28"/>
        <v>0</v>
      </c>
      <c r="M40" s="87">
        <f t="shared" si="28"/>
        <v>0</v>
      </c>
      <c r="N40" s="87">
        <f t="shared" si="28"/>
        <v>0</v>
      </c>
      <c r="O40" s="87">
        <f t="shared" si="28"/>
        <v>0</v>
      </c>
      <c r="P40" s="87">
        <f t="shared" si="28"/>
        <v>0</v>
      </c>
      <c r="Q40" s="87">
        <f t="shared" si="28"/>
        <v>0</v>
      </c>
      <c r="R40" s="87">
        <f t="shared" si="28"/>
        <v>0</v>
      </c>
      <c r="S40" s="87">
        <f t="shared" si="28"/>
        <v>0</v>
      </c>
      <c r="T40" s="87">
        <f t="shared" si="28"/>
        <v>0</v>
      </c>
      <c r="U40" s="87">
        <f t="shared" si="28"/>
        <v>0</v>
      </c>
      <c r="V40" s="87">
        <f t="shared" si="28"/>
        <v>0</v>
      </c>
      <c r="W40" s="87">
        <f t="shared" si="28"/>
        <v>0</v>
      </c>
      <c r="X40" s="87">
        <f t="shared" si="28"/>
        <v>0</v>
      </c>
      <c r="Y40" s="87">
        <f t="shared" si="28"/>
        <v>0</v>
      </c>
      <c r="Z40" s="87">
        <f t="shared" si="28"/>
        <v>0</v>
      </c>
      <c r="AA40" s="105">
        <f t="shared" si="28"/>
        <v>20625747338.59</v>
      </c>
      <c r="AB40" s="87">
        <f t="shared" si="28"/>
        <v>9443012266.59</v>
      </c>
      <c r="AC40" s="87">
        <f>+AC4+AC6+AC37</f>
        <v>8916488597.2</v>
      </c>
      <c r="AD40" s="87">
        <f t="shared" si="28"/>
        <v>8987278639.03</v>
      </c>
      <c r="AE40" s="87">
        <f t="shared" si="28"/>
        <v>9640143438.64</v>
      </c>
      <c r="AF40" s="87">
        <f t="shared" si="28"/>
        <v>16300063326.44</v>
      </c>
      <c r="AG40" s="87">
        <f t="shared" si="28"/>
        <v>17530403244.59</v>
      </c>
      <c r="AH40" s="87">
        <f>+AH4+AH6+AH37</f>
        <v>16099617950.44</v>
      </c>
      <c r="AI40" s="87">
        <f>+AI4+AI6+AI37</f>
        <v>17042243331.54</v>
      </c>
      <c r="AJ40" s="88">
        <f t="shared" si="28"/>
        <v>15135718279.76</v>
      </c>
      <c r="AK40" s="88">
        <f t="shared" si="28"/>
        <v>16828085096.670002</v>
      </c>
      <c r="AL40" s="87">
        <f t="shared" si="28"/>
        <v>14281437116.76</v>
      </c>
      <c r="AM40" s="87"/>
      <c r="AN40" s="87">
        <f t="shared" si="28"/>
        <v>13281039495.27</v>
      </c>
      <c r="AO40" s="87"/>
      <c r="AP40" s="87">
        <f t="shared" si="28"/>
        <v>12301238135.27</v>
      </c>
      <c r="AQ40" s="87"/>
      <c r="AR40" s="87">
        <f t="shared" si="28"/>
        <v>11452124481.27</v>
      </c>
      <c r="AS40" s="87"/>
      <c r="AT40" s="87">
        <f t="shared" si="28"/>
        <v>10521492824.27</v>
      </c>
      <c r="AU40" s="87"/>
      <c r="AV40" s="87">
        <f t="shared" si="28"/>
        <v>9616778421.27</v>
      </c>
      <c r="AW40" s="87"/>
      <c r="AX40" s="87">
        <f>+AX4+AX6+AX37</f>
        <v>8802126007.27</v>
      </c>
      <c r="AY40" s="87"/>
      <c r="AZ40" s="88">
        <f>+AZ4+AZ6+AZ37</f>
        <v>27996162383</v>
      </c>
      <c r="BA40" s="88">
        <f>+BA4+BA6+BA37</f>
        <v>20559830966.02</v>
      </c>
      <c r="BB40" s="88">
        <f>+BB4+BB6+BB37</f>
        <v>23357448278.65</v>
      </c>
      <c r="BF40" s="78"/>
      <c r="BG40" s="76"/>
    </row>
    <row r="41" spans="1:59" ht="16.5" customHeight="1">
      <c r="A41" s="36">
        <v>4</v>
      </c>
      <c r="B41" s="36" t="s">
        <v>9</v>
      </c>
      <c r="C41" s="36"/>
      <c r="D41" s="36"/>
      <c r="E41" s="36" t="s">
        <v>10</v>
      </c>
      <c r="F41" s="64"/>
      <c r="G41" s="6">
        <f aca="true" t="shared" si="29" ref="G41:AX41">G42+G107</f>
        <v>12110892827</v>
      </c>
      <c r="H41" s="6">
        <f t="shared" si="29"/>
        <v>7340415044.41</v>
      </c>
      <c r="I41" s="6">
        <f t="shared" si="29"/>
        <v>0</v>
      </c>
      <c r="J41" s="6">
        <f t="shared" si="29"/>
        <v>0</v>
      </c>
      <c r="K41" s="6">
        <f t="shared" si="29"/>
        <v>0</v>
      </c>
      <c r="L41" s="6">
        <f t="shared" si="29"/>
        <v>0</v>
      </c>
      <c r="M41" s="6">
        <f t="shared" si="29"/>
        <v>0</v>
      </c>
      <c r="N41" s="6">
        <f t="shared" si="29"/>
        <v>0</v>
      </c>
      <c r="O41" s="6">
        <f t="shared" si="29"/>
        <v>0</v>
      </c>
      <c r="P41" s="6">
        <f t="shared" si="29"/>
        <v>0</v>
      </c>
      <c r="Q41" s="6">
        <f t="shared" si="29"/>
        <v>0</v>
      </c>
      <c r="R41" s="6">
        <f t="shared" si="29"/>
        <v>5257137215.2699995</v>
      </c>
      <c r="S41" s="6">
        <f t="shared" si="29"/>
        <v>0</v>
      </c>
      <c r="T41" s="6">
        <f t="shared" si="29"/>
        <v>0</v>
      </c>
      <c r="U41" s="6">
        <f t="shared" si="29"/>
        <v>0</v>
      </c>
      <c r="V41" s="6">
        <f t="shared" si="29"/>
        <v>0</v>
      </c>
      <c r="W41" s="6">
        <f t="shared" si="29"/>
        <v>0</v>
      </c>
      <c r="X41" s="6">
        <f t="shared" si="29"/>
        <v>0</v>
      </c>
      <c r="Y41" s="6">
        <f t="shared" si="29"/>
        <v>0</v>
      </c>
      <c r="Z41" s="6">
        <f t="shared" si="29"/>
        <v>5257137215.2699995</v>
      </c>
      <c r="AA41" s="53">
        <f>AA42+AA107</f>
        <v>19481307871.41</v>
      </c>
      <c r="AB41" s="6">
        <f t="shared" si="29"/>
        <v>239919845</v>
      </c>
      <c r="AC41" s="6">
        <f>AC42+AC107</f>
        <v>104601502</v>
      </c>
      <c r="AD41" s="6">
        <f t="shared" si="29"/>
        <v>1127801352</v>
      </c>
      <c r="AE41" s="6">
        <f t="shared" si="29"/>
        <v>306343483</v>
      </c>
      <c r="AF41" s="6">
        <f t="shared" si="29"/>
        <v>1259990550</v>
      </c>
      <c r="AG41" s="6">
        <f t="shared" si="29"/>
        <v>1079561963</v>
      </c>
      <c r="AH41" s="6">
        <f t="shared" si="29"/>
        <v>1897748265.68</v>
      </c>
      <c r="AI41" s="6">
        <f t="shared" si="29"/>
        <v>1308423757.33</v>
      </c>
      <c r="AJ41" s="6">
        <f t="shared" si="29"/>
        <v>1924667798</v>
      </c>
      <c r="AK41" s="6">
        <f t="shared" si="29"/>
        <v>865116846</v>
      </c>
      <c r="AL41" s="6">
        <f t="shared" si="29"/>
        <v>2047408576.49</v>
      </c>
      <c r="AM41" s="6"/>
      <c r="AN41" s="6">
        <f t="shared" si="29"/>
        <v>1926436495</v>
      </c>
      <c r="AO41" s="6"/>
      <c r="AP41" s="6">
        <f t="shared" si="29"/>
        <v>1919306009</v>
      </c>
      <c r="AQ41" s="6"/>
      <c r="AR41" s="6">
        <f t="shared" si="29"/>
        <v>1908646412</v>
      </c>
      <c r="AS41" s="6"/>
      <c r="AT41" s="6">
        <f t="shared" si="29"/>
        <v>1908584358</v>
      </c>
      <c r="AU41" s="6"/>
      <c r="AV41" s="6">
        <f t="shared" si="29"/>
        <v>1884772377</v>
      </c>
      <c r="AW41" s="6"/>
      <c r="AX41" s="6">
        <f t="shared" si="29"/>
        <v>1436025833.24</v>
      </c>
      <c r="AY41" s="6"/>
      <c r="AZ41" s="6">
        <f>AZ42+AZ107</f>
        <v>19481307871.41</v>
      </c>
      <c r="BA41" s="6">
        <f>BA42+BA107</f>
        <v>3664047551.33</v>
      </c>
      <c r="BB41" s="6">
        <f>BB42+BB107</f>
        <v>15817260320.08</v>
      </c>
      <c r="BC41" s="12"/>
      <c r="BD41" s="12" t="e">
        <f>BD42+BD107</f>
        <v>#REF!</v>
      </c>
      <c r="BF41" s="76">
        <f t="shared" si="3"/>
        <v>0</v>
      </c>
      <c r="BG41" s="76"/>
    </row>
    <row r="42" spans="1:59" ht="16.5" customHeight="1">
      <c r="A42" s="36" t="s">
        <v>167</v>
      </c>
      <c r="B42" s="36" t="s">
        <v>11</v>
      </c>
      <c r="C42" s="36"/>
      <c r="D42" s="36"/>
      <c r="E42" s="36" t="s">
        <v>12</v>
      </c>
      <c r="F42" s="64"/>
      <c r="G42" s="6">
        <f aca="true" t="shared" si="30" ref="G42:BA42">G43+G66+G97+G104</f>
        <v>4284767690</v>
      </c>
      <c r="H42" s="6">
        <f t="shared" si="30"/>
        <v>0</v>
      </c>
      <c r="I42" s="6">
        <f t="shared" si="30"/>
        <v>0</v>
      </c>
      <c r="J42" s="6">
        <f t="shared" si="30"/>
        <v>0</v>
      </c>
      <c r="K42" s="6">
        <f t="shared" si="30"/>
        <v>0</v>
      </c>
      <c r="L42" s="6">
        <f t="shared" si="30"/>
        <v>0</v>
      </c>
      <c r="M42" s="6">
        <f t="shared" si="30"/>
        <v>0</v>
      </c>
      <c r="N42" s="6">
        <f t="shared" si="30"/>
        <v>0</v>
      </c>
      <c r="O42" s="6">
        <f t="shared" si="30"/>
        <v>0</v>
      </c>
      <c r="P42" s="6">
        <f t="shared" si="30"/>
        <v>0</v>
      </c>
      <c r="Q42" s="6">
        <f t="shared" si="30"/>
        <v>0</v>
      </c>
      <c r="R42" s="6">
        <f t="shared" si="30"/>
        <v>96725718</v>
      </c>
      <c r="S42" s="6">
        <f t="shared" si="30"/>
        <v>0</v>
      </c>
      <c r="T42" s="6">
        <f t="shared" si="30"/>
        <v>0</v>
      </c>
      <c r="U42" s="6">
        <f t="shared" si="30"/>
        <v>0</v>
      </c>
      <c r="V42" s="6">
        <f t="shared" si="30"/>
        <v>0</v>
      </c>
      <c r="W42" s="6">
        <f t="shared" si="30"/>
        <v>0</v>
      </c>
      <c r="X42" s="6">
        <f t="shared" si="30"/>
        <v>0</v>
      </c>
      <c r="Y42" s="6">
        <f t="shared" si="30"/>
        <v>0</v>
      </c>
      <c r="Z42" s="6">
        <f t="shared" si="30"/>
        <v>96725718</v>
      </c>
      <c r="AA42" s="53">
        <f>AA43+AA66+AA97+AA104</f>
        <v>4284767690</v>
      </c>
      <c r="AB42" s="6">
        <f t="shared" si="30"/>
        <v>150981161</v>
      </c>
      <c r="AC42" s="6">
        <f>AC43+AC66+AC97+AC104</f>
        <v>92451154</v>
      </c>
      <c r="AD42" s="6">
        <f t="shared" si="30"/>
        <v>392333813</v>
      </c>
      <c r="AE42" s="6">
        <f t="shared" si="30"/>
        <v>231599917</v>
      </c>
      <c r="AF42" s="6">
        <f t="shared" si="30"/>
        <v>407660983</v>
      </c>
      <c r="AG42" s="6">
        <f t="shared" si="30"/>
        <v>279908057</v>
      </c>
      <c r="AH42" s="6">
        <f t="shared" si="30"/>
        <v>341076340</v>
      </c>
      <c r="AI42" s="6">
        <f>AI43+AI66+AI97+AI104</f>
        <v>316154459</v>
      </c>
      <c r="AJ42" s="6">
        <f t="shared" si="30"/>
        <v>370097257</v>
      </c>
      <c r="AK42" s="6">
        <f t="shared" si="30"/>
        <v>270963298</v>
      </c>
      <c r="AL42" s="6">
        <f t="shared" si="30"/>
        <v>445472194</v>
      </c>
      <c r="AM42" s="6"/>
      <c r="AN42" s="6">
        <f t="shared" si="30"/>
        <v>379483830</v>
      </c>
      <c r="AO42" s="6"/>
      <c r="AP42" s="6">
        <f t="shared" si="30"/>
        <v>363223048</v>
      </c>
      <c r="AQ42" s="6"/>
      <c r="AR42" s="6">
        <f t="shared" si="30"/>
        <v>322100969</v>
      </c>
      <c r="AS42" s="6"/>
      <c r="AT42" s="6">
        <f t="shared" si="30"/>
        <v>335985044</v>
      </c>
      <c r="AU42" s="6"/>
      <c r="AV42" s="6">
        <f t="shared" si="30"/>
        <v>322649372</v>
      </c>
      <c r="AW42" s="6"/>
      <c r="AX42" s="6">
        <f t="shared" si="30"/>
        <v>453703679</v>
      </c>
      <c r="AY42" s="6"/>
      <c r="AZ42" s="6">
        <f t="shared" si="30"/>
        <v>4284767690</v>
      </c>
      <c r="BA42" s="6">
        <f t="shared" si="30"/>
        <v>1191076885</v>
      </c>
      <c r="BB42" s="6">
        <f>BB43+BB66+BB97+BB104</f>
        <v>3093690805</v>
      </c>
      <c r="BC42" s="12"/>
      <c r="BD42" s="12">
        <f>BD43+BD66+BD97+BD104</f>
        <v>0</v>
      </c>
      <c r="BF42" s="76">
        <f t="shared" si="3"/>
        <v>0</v>
      </c>
      <c r="BG42" s="76"/>
    </row>
    <row r="43" spans="1:59" ht="16.5" customHeight="1">
      <c r="A43" s="36" t="s">
        <v>168</v>
      </c>
      <c r="B43" s="36" t="s">
        <v>13</v>
      </c>
      <c r="C43" s="36"/>
      <c r="D43" s="36"/>
      <c r="E43" s="36" t="s">
        <v>14</v>
      </c>
      <c r="F43" s="64"/>
      <c r="G43" s="6">
        <f>G44</f>
        <v>2172846900</v>
      </c>
      <c r="H43" s="6">
        <f aca="true" t="shared" si="31" ref="H43:BD43">H44</f>
        <v>0</v>
      </c>
      <c r="I43" s="6">
        <f t="shared" si="31"/>
        <v>0</v>
      </c>
      <c r="J43" s="6">
        <f t="shared" si="31"/>
        <v>0</v>
      </c>
      <c r="K43" s="6">
        <f t="shared" si="31"/>
        <v>0</v>
      </c>
      <c r="L43" s="6">
        <f t="shared" si="31"/>
        <v>0</v>
      </c>
      <c r="M43" s="6">
        <f t="shared" si="31"/>
        <v>0</v>
      </c>
      <c r="N43" s="6">
        <f t="shared" si="31"/>
        <v>0</v>
      </c>
      <c r="O43" s="6">
        <f t="shared" si="31"/>
        <v>0</v>
      </c>
      <c r="P43" s="6">
        <f t="shared" si="31"/>
        <v>0</v>
      </c>
      <c r="Q43" s="6">
        <f t="shared" si="31"/>
        <v>0</v>
      </c>
      <c r="R43" s="6">
        <f t="shared" si="31"/>
        <v>0</v>
      </c>
      <c r="S43" s="6">
        <f t="shared" si="31"/>
        <v>0</v>
      </c>
      <c r="T43" s="6">
        <f t="shared" si="31"/>
        <v>0</v>
      </c>
      <c r="U43" s="6">
        <f t="shared" si="31"/>
        <v>0</v>
      </c>
      <c r="V43" s="6">
        <f t="shared" si="31"/>
        <v>0</v>
      </c>
      <c r="W43" s="6">
        <f t="shared" si="31"/>
        <v>0</v>
      </c>
      <c r="X43" s="6">
        <f t="shared" si="31"/>
        <v>0</v>
      </c>
      <c r="Y43" s="6">
        <f t="shared" si="31"/>
        <v>0</v>
      </c>
      <c r="Z43" s="6">
        <f t="shared" si="31"/>
        <v>0</v>
      </c>
      <c r="AA43" s="106">
        <f aca="true" t="shared" si="32" ref="AA43:AA49">+G43+H43-I43-J43-R43+Z43</f>
        <v>2172846900</v>
      </c>
      <c r="AB43" s="6">
        <f t="shared" si="31"/>
        <v>147778642</v>
      </c>
      <c r="AC43" s="6">
        <f t="shared" si="31"/>
        <v>91003399</v>
      </c>
      <c r="AD43" s="6">
        <f t="shared" si="31"/>
        <v>188697374</v>
      </c>
      <c r="AE43" s="6">
        <f t="shared" si="31"/>
        <v>155123274</v>
      </c>
      <c r="AF43" s="6">
        <f t="shared" si="31"/>
        <v>158308826</v>
      </c>
      <c r="AG43" s="6">
        <f t="shared" si="31"/>
        <v>138389756</v>
      </c>
      <c r="AH43" s="6">
        <f t="shared" si="31"/>
        <v>175048830</v>
      </c>
      <c r="AI43" s="6">
        <f t="shared" si="31"/>
        <v>171069843</v>
      </c>
      <c r="AJ43" s="6">
        <f t="shared" si="31"/>
        <v>158479225</v>
      </c>
      <c r="AK43" s="6">
        <f t="shared" si="31"/>
        <v>140098787</v>
      </c>
      <c r="AL43" s="6">
        <f t="shared" si="31"/>
        <v>212032184</v>
      </c>
      <c r="AM43" s="6"/>
      <c r="AN43" s="6">
        <f t="shared" si="31"/>
        <v>179986896</v>
      </c>
      <c r="AO43" s="6"/>
      <c r="AP43" s="6">
        <f t="shared" si="31"/>
        <v>172315653</v>
      </c>
      <c r="AQ43" s="6"/>
      <c r="AR43" s="6">
        <f t="shared" si="31"/>
        <v>145251084</v>
      </c>
      <c r="AS43" s="6"/>
      <c r="AT43" s="6">
        <f t="shared" si="31"/>
        <v>176645234</v>
      </c>
      <c r="AU43" s="6"/>
      <c r="AV43" s="6">
        <f t="shared" si="31"/>
        <v>145251080</v>
      </c>
      <c r="AW43" s="6"/>
      <c r="AX43" s="6">
        <f t="shared" si="31"/>
        <v>313051872</v>
      </c>
      <c r="AY43" s="6"/>
      <c r="AZ43" s="6">
        <f t="shared" si="31"/>
        <v>2172846900</v>
      </c>
      <c r="BA43" s="6">
        <f t="shared" si="31"/>
        <v>695685059</v>
      </c>
      <c r="BB43" s="6">
        <f t="shared" si="31"/>
        <v>1477161841</v>
      </c>
      <c r="BC43" s="12"/>
      <c r="BD43" s="12">
        <f t="shared" si="31"/>
        <v>0</v>
      </c>
      <c r="BF43" s="76">
        <f t="shared" si="3"/>
        <v>0</v>
      </c>
      <c r="BG43" s="76"/>
    </row>
    <row r="44" spans="1:59" ht="16.5" customHeight="1">
      <c r="A44" s="36" t="s">
        <v>169</v>
      </c>
      <c r="B44" s="36" t="s">
        <v>49</v>
      </c>
      <c r="C44" s="36"/>
      <c r="D44" s="36"/>
      <c r="E44" s="36" t="s">
        <v>50</v>
      </c>
      <c r="F44" s="64"/>
      <c r="G44" s="6">
        <f>G45+G53+G61</f>
        <v>2172846900</v>
      </c>
      <c r="H44" s="6">
        <f aca="true" t="shared" si="33" ref="H44:BD44">H45+H53+H61</f>
        <v>0</v>
      </c>
      <c r="I44" s="6">
        <f t="shared" si="33"/>
        <v>0</v>
      </c>
      <c r="J44" s="6">
        <f t="shared" si="33"/>
        <v>0</v>
      </c>
      <c r="K44" s="6">
        <f t="shared" si="33"/>
        <v>0</v>
      </c>
      <c r="L44" s="6">
        <f t="shared" si="33"/>
        <v>0</v>
      </c>
      <c r="M44" s="6">
        <f t="shared" si="33"/>
        <v>0</v>
      </c>
      <c r="N44" s="6">
        <f t="shared" si="33"/>
        <v>0</v>
      </c>
      <c r="O44" s="6">
        <f t="shared" si="33"/>
        <v>0</v>
      </c>
      <c r="P44" s="6">
        <f t="shared" si="33"/>
        <v>0</v>
      </c>
      <c r="Q44" s="6">
        <f t="shared" si="33"/>
        <v>0</v>
      </c>
      <c r="R44" s="6">
        <f t="shared" si="33"/>
        <v>0</v>
      </c>
      <c r="S44" s="6">
        <f t="shared" si="33"/>
        <v>0</v>
      </c>
      <c r="T44" s="6">
        <f t="shared" si="33"/>
        <v>0</v>
      </c>
      <c r="U44" s="6">
        <f t="shared" si="33"/>
        <v>0</v>
      </c>
      <c r="V44" s="6">
        <f t="shared" si="33"/>
        <v>0</v>
      </c>
      <c r="W44" s="6">
        <f t="shared" si="33"/>
        <v>0</v>
      </c>
      <c r="X44" s="6">
        <f t="shared" si="33"/>
        <v>0</v>
      </c>
      <c r="Y44" s="6">
        <f t="shared" si="33"/>
        <v>0</v>
      </c>
      <c r="Z44" s="6">
        <f t="shared" si="33"/>
        <v>0</v>
      </c>
      <c r="AA44" s="106">
        <f t="shared" si="32"/>
        <v>2172846900</v>
      </c>
      <c r="AB44" s="6">
        <f t="shared" si="33"/>
        <v>147778642</v>
      </c>
      <c r="AC44" s="6">
        <f>AC45+AC53+AC61</f>
        <v>91003399</v>
      </c>
      <c r="AD44" s="6">
        <f t="shared" si="33"/>
        <v>188697374</v>
      </c>
      <c r="AE44" s="6">
        <f t="shared" si="33"/>
        <v>155123274</v>
      </c>
      <c r="AF44" s="6">
        <f t="shared" si="33"/>
        <v>158308826</v>
      </c>
      <c r="AG44" s="6">
        <f t="shared" si="33"/>
        <v>138389756</v>
      </c>
      <c r="AH44" s="6">
        <f t="shared" si="33"/>
        <v>175048830</v>
      </c>
      <c r="AI44" s="6">
        <f t="shared" si="33"/>
        <v>171069843</v>
      </c>
      <c r="AJ44" s="6">
        <f t="shared" si="33"/>
        <v>158479225</v>
      </c>
      <c r="AK44" s="6">
        <f t="shared" si="33"/>
        <v>140098787</v>
      </c>
      <c r="AL44" s="6">
        <f t="shared" si="33"/>
        <v>212032184</v>
      </c>
      <c r="AM44" s="6"/>
      <c r="AN44" s="6">
        <f t="shared" si="33"/>
        <v>179986896</v>
      </c>
      <c r="AO44" s="6"/>
      <c r="AP44" s="6">
        <f t="shared" si="33"/>
        <v>172315653</v>
      </c>
      <c r="AQ44" s="6"/>
      <c r="AR44" s="6">
        <f t="shared" si="33"/>
        <v>145251084</v>
      </c>
      <c r="AS44" s="6"/>
      <c r="AT44" s="6">
        <f t="shared" si="33"/>
        <v>176645234</v>
      </c>
      <c r="AU44" s="6"/>
      <c r="AV44" s="6">
        <f t="shared" si="33"/>
        <v>145251080</v>
      </c>
      <c r="AW44" s="6"/>
      <c r="AX44" s="6">
        <f t="shared" si="33"/>
        <v>313051872</v>
      </c>
      <c r="AY44" s="6"/>
      <c r="AZ44" s="6">
        <f t="shared" si="33"/>
        <v>2172846900</v>
      </c>
      <c r="BA44" s="6">
        <f t="shared" si="33"/>
        <v>695685059</v>
      </c>
      <c r="BB44" s="6">
        <f t="shared" si="33"/>
        <v>1477161841</v>
      </c>
      <c r="BC44" s="12"/>
      <c r="BD44" s="12">
        <f t="shared" si="33"/>
        <v>0</v>
      </c>
      <c r="BF44" s="76">
        <f t="shared" si="3"/>
        <v>0</v>
      </c>
      <c r="BG44" s="76"/>
    </row>
    <row r="45" spans="1:59" ht="16.5" customHeight="1">
      <c r="A45" s="36" t="s">
        <v>197</v>
      </c>
      <c r="B45" s="36" t="s">
        <v>51</v>
      </c>
      <c r="C45" s="36"/>
      <c r="D45" s="36"/>
      <c r="E45" s="36" t="s">
        <v>52</v>
      </c>
      <c r="F45" s="64"/>
      <c r="G45" s="6">
        <f>+G46</f>
        <v>1513129400</v>
      </c>
      <c r="H45" s="6">
        <f aca="true" t="shared" si="34" ref="H45:BD45">+H46</f>
        <v>0</v>
      </c>
      <c r="I45" s="6">
        <f t="shared" si="34"/>
        <v>0</v>
      </c>
      <c r="J45" s="6">
        <f t="shared" si="34"/>
        <v>0</v>
      </c>
      <c r="K45" s="6">
        <f t="shared" si="34"/>
        <v>0</v>
      </c>
      <c r="L45" s="6">
        <f t="shared" si="34"/>
        <v>0</v>
      </c>
      <c r="M45" s="6">
        <f t="shared" si="34"/>
        <v>0</v>
      </c>
      <c r="N45" s="6">
        <f t="shared" si="34"/>
        <v>0</v>
      </c>
      <c r="O45" s="6">
        <f t="shared" si="34"/>
        <v>0</v>
      </c>
      <c r="P45" s="6">
        <f t="shared" si="34"/>
        <v>0</v>
      </c>
      <c r="Q45" s="6">
        <f t="shared" si="34"/>
        <v>0</v>
      </c>
      <c r="R45" s="6">
        <f t="shared" si="34"/>
        <v>0</v>
      </c>
      <c r="S45" s="6">
        <f t="shared" si="34"/>
        <v>0</v>
      </c>
      <c r="T45" s="6">
        <f t="shared" si="34"/>
        <v>0</v>
      </c>
      <c r="U45" s="6">
        <f t="shared" si="34"/>
        <v>0</v>
      </c>
      <c r="V45" s="6">
        <f t="shared" si="34"/>
        <v>0</v>
      </c>
      <c r="W45" s="6">
        <f t="shared" si="34"/>
        <v>0</v>
      </c>
      <c r="X45" s="6">
        <f t="shared" si="34"/>
        <v>0</v>
      </c>
      <c r="Y45" s="6">
        <f t="shared" si="34"/>
        <v>0</v>
      </c>
      <c r="Z45" s="6">
        <f t="shared" si="34"/>
        <v>0</v>
      </c>
      <c r="AA45" s="106">
        <f t="shared" si="32"/>
        <v>1513129400</v>
      </c>
      <c r="AB45" s="6">
        <f t="shared" si="34"/>
        <v>102966908</v>
      </c>
      <c r="AC45" s="6">
        <f t="shared" si="34"/>
        <v>91003399</v>
      </c>
      <c r="AD45" s="6">
        <f t="shared" si="34"/>
        <v>118046853</v>
      </c>
      <c r="AE45" s="6">
        <f t="shared" si="34"/>
        <v>109117716</v>
      </c>
      <c r="AF45" s="6">
        <f t="shared" si="34"/>
        <v>104454500</v>
      </c>
      <c r="AG45" s="6">
        <f t="shared" si="34"/>
        <v>102736134</v>
      </c>
      <c r="AH45" s="6">
        <f t="shared" si="34"/>
        <v>111970979</v>
      </c>
      <c r="AI45" s="6">
        <f t="shared" si="34"/>
        <v>129272080</v>
      </c>
      <c r="AJ45" s="6">
        <f t="shared" si="34"/>
        <v>104454500</v>
      </c>
      <c r="AK45" s="6">
        <f t="shared" si="34"/>
        <v>101299524</v>
      </c>
      <c r="AL45" s="6">
        <f t="shared" si="34"/>
        <v>159265340</v>
      </c>
      <c r="AM45" s="6"/>
      <c r="AN45" s="6">
        <f t="shared" si="34"/>
        <v>113703608</v>
      </c>
      <c r="AO45" s="6"/>
      <c r="AP45" s="6">
        <f t="shared" si="34"/>
        <v>111692811</v>
      </c>
      <c r="AQ45" s="6"/>
      <c r="AR45" s="6">
        <f t="shared" si="34"/>
        <v>100439350</v>
      </c>
      <c r="AS45" s="6"/>
      <c r="AT45" s="6">
        <f t="shared" si="34"/>
        <v>117455059</v>
      </c>
      <c r="AU45" s="6"/>
      <c r="AV45" s="6">
        <f t="shared" si="34"/>
        <v>100439350</v>
      </c>
      <c r="AW45" s="6"/>
      <c r="AX45" s="6">
        <f t="shared" si="34"/>
        <v>268240142</v>
      </c>
      <c r="AY45" s="6"/>
      <c r="AZ45" s="6">
        <f t="shared" si="34"/>
        <v>1513129400</v>
      </c>
      <c r="BA45" s="6">
        <f t="shared" si="34"/>
        <v>533428853</v>
      </c>
      <c r="BB45" s="6">
        <f t="shared" si="34"/>
        <v>979700547</v>
      </c>
      <c r="BC45" s="12"/>
      <c r="BD45" s="12">
        <f t="shared" si="34"/>
        <v>0</v>
      </c>
      <c r="BF45" s="76">
        <f t="shared" si="3"/>
        <v>0</v>
      </c>
      <c r="BG45" s="76"/>
    </row>
    <row r="46" spans="1:59" ht="16.5" customHeight="1">
      <c r="A46" s="36" t="s">
        <v>198</v>
      </c>
      <c r="B46" s="36" t="s">
        <v>53</v>
      </c>
      <c r="C46" s="36"/>
      <c r="D46" s="36"/>
      <c r="E46" s="36" t="s">
        <v>54</v>
      </c>
      <c r="F46" s="64"/>
      <c r="G46" s="6">
        <f>SUM(G47:G50)</f>
        <v>1513129400</v>
      </c>
      <c r="H46" s="6">
        <f aca="true" t="shared" si="35" ref="H46:BD46">SUM(H47:H50)</f>
        <v>0</v>
      </c>
      <c r="I46" s="6">
        <f t="shared" si="35"/>
        <v>0</v>
      </c>
      <c r="J46" s="6">
        <f t="shared" si="35"/>
        <v>0</v>
      </c>
      <c r="K46" s="6">
        <f t="shared" si="35"/>
        <v>0</v>
      </c>
      <c r="L46" s="6">
        <f t="shared" si="35"/>
        <v>0</v>
      </c>
      <c r="M46" s="6">
        <f t="shared" si="35"/>
        <v>0</v>
      </c>
      <c r="N46" s="6">
        <f t="shared" si="35"/>
        <v>0</v>
      </c>
      <c r="O46" s="6">
        <f t="shared" si="35"/>
        <v>0</v>
      </c>
      <c r="P46" s="6">
        <f t="shared" si="35"/>
        <v>0</v>
      </c>
      <c r="Q46" s="6">
        <f t="shared" si="35"/>
        <v>0</v>
      </c>
      <c r="R46" s="6">
        <f t="shared" si="35"/>
        <v>0</v>
      </c>
      <c r="S46" s="6">
        <f t="shared" si="35"/>
        <v>0</v>
      </c>
      <c r="T46" s="6">
        <f t="shared" si="35"/>
        <v>0</v>
      </c>
      <c r="U46" s="6">
        <f t="shared" si="35"/>
        <v>0</v>
      </c>
      <c r="V46" s="6">
        <f t="shared" si="35"/>
        <v>0</v>
      </c>
      <c r="W46" s="6">
        <f t="shared" si="35"/>
        <v>0</v>
      </c>
      <c r="X46" s="6">
        <f t="shared" si="35"/>
        <v>0</v>
      </c>
      <c r="Y46" s="6">
        <f t="shared" si="35"/>
        <v>0</v>
      </c>
      <c r="Z46" s="6">
        <f t="shared" si="35"/>
        <v>0</v>
      </c>
      <c r="AA46" s="106">
        <f t="shared" si="32"/>
        <v>1513129400</v>
      </c>
      <c r="AB46" s="6">
        <f t="shared" si="35"/>
        <v>102966908</v>
      </c>
      <c r="AC46" s="6">
        <f>SUM(AC47:AC50)</f>
        <v>91003399</v>
      </c>
      <c r="AD46" s="6">
        <f t="shared" si="35"/>
        <v>118046853</v>
      </c>
      <c r="AE46" s="6">
        <f t="shared" si="35"/>
        <v>109117716</v>
      </c>
      <c r="AF46" s="6">
        <f t="shared" si="35"/>
        <v>104454500</v>
      </c>
      <c r="AG46" s="6">
        <f t="shared" si="35"/>
        <v>102736134</v>
      </c>
      <c r="AH46" s="6">
        <f t="shared" si="35"/>
        <v>111970979</v>
      </c>
      <c r="AI46" s="6">
        <f t="shared" si="35"/>
        <v>129272080</v>
      </c>
      <c r="AJ46" s="6">
        <f t="shared" si="35"/>
        <v>104454500</v>
      </c>
      <c r="AK46" s="6">
        <f t="shared" si="35"/>
        <v>101299524</v>
      </c>
      <c r="AL46" s="6">
        <f t="shared" si="35"/>
        <v>159265340</v>
      </c>
      <c r="AM46" s="6"/>
      <c r="AN46" s="6">
        <f t="shared" si="35"/>
        <v>113703608</v>
      </c>
      <c r="AO46" s="6"/>
      <c r="AP46" s="6">
        <f t="shared" si="35"/>
        <v>111692811</v>
      </c>
      <c r="AQ46" s="6"/>
      <c r="AR46" s="6">
        <f t="shared" si="35"/>
        <v>100439350</v>
      </c>
      <c r="AS46" s="6"/>
      <c r="AT46" s="6">
        <f t="shared" si="35"/>
        <v>117455059</v>
      </c>
      <c r="AU46" s="6"/>
      <c r="AV46" s="6">
        <f t="shared" si="35"/>
        <v>100439350</v>
      </c>
      <c r="AW46" s="6"/>
      <c r="AX46" s="6">
        <f t="shared" si="35"/>
        <v>268240142</v>
      </c>
      <c r="AY46" s="6"/>
      <c r="AZ46" s="6">
        <f t="shared" si="35"/>
        <v>1513129400</v>
      </c>
      <c r="BA46" s="6">
        <f t="shared" si="35"/>
        <v>533428853</v>
      </c>
      <c r="BB46" s="6">
        <f t="shared" si="35"/>
        <v>979700547</v>
      </c>
      <c r="BC46" s="12"/>
      <c r="BD46" s="12">
        <f t="shared" si="35"/>
        <v>0</v>
      </c>
      <c r="BF46" s="76">
        <f t="shared" si="3"/>
        <v>0</v>
      </c>
      <c r="BG46" s="76"/>
    </row>
    <row r="47" spans="1:59" ht="16.5" customHeight="1">
      <c r="A47" s="1" t="s">
        <v>199</v>
      </c>
      <c r="B47" s="1" t="s">
        <v>55</v>
      </c>
      <c r="C47" s="1"/>
      <c r="D47" s="1"/>
      <c r="E47" s="1" t="s">
        <v>56</v>
      </c>
      <c r="F47" s="65" t="s">
        <v>256</v>
      </c>
      <c r="G47" s="7">
        <v>1205272200</v>
      </c>
      <c r="H47" s="73"/>
      <c r="I47" s="5"/>
      <c r="J47" s="5"/>
      <c r="K47" s="5"/>
      <c r="L47" s="5"/>
      <c r="M47" s="5"/>
      <c r="N47" s="5"/>
      <c r="O47" s="5"/>
      <c r="P47" s="5"/>
      <c r="Q47" s="5"/>
      <c r="R47" s="5">
        <f aca="true" t="shared" si="36" ref="R47:R52">+K47+L47+M47+N47+O47+P47+Q47</f>
        <v>0</v>
      </c>
      <c r="S47" s="5"/>
      <c r="T47" s="5"/>
      <c r="U47" s="5"/>
      <c r="V47" s="5"/>
      <c r="W47" s="5"/>
      <c r="X47" s="5"/>
      <c r="Y47" s="5"/>
      <c r="Z47" s="5">
        <f aca="true" t="shared" si="37" ref="Z47:Z52">+S47+T47+U47+V47+W47+X47+Y47</f>
        <v>0</v>
      </c>
      <c r="AA47" s="89">
        <f t="shared" si="32"/>
        <v>1205272200</v>
      </c>
      <c r="AB47" s="51">
        <v>100439350</v>
      </c>
      <c r="AC47" s="51">
        <v>91003399</v>
      </c>
      <c r="AD47" s="51">
        <v>100439350</v>
      </c>
      <c r="AE47" s="51">
        <v>95656530</v>
      </c>
      <c r="AF47" s="51">
        <v>100439350</v>
      </c>
      <c r="AG47" s="51">
        <v>92673540</v>
      </c>
      <c r="AH47" s="51">
        <v>100439350</v>
      </c>
      <c r="AI47" s="51">
        <v>115980314</v>
      </c>
      <c r="AJ47" s="51">
        <v>100439350</v>
      </c>
      <c r="AK47" s="51">
        <v>97862699</v>
      </c>
      <c r="AL47" s="51">
        <v>100439350</v>
      </c>
      <c r="AM47" s="51"/>
      <c r="AN47" s="51">
        <v>100439350</v>
      </c>
      <c r="AO47" s="51"/>
      <c r="AP47" s="51">
        <v>100439350</v>
      </c>
      <c r="AQ47" s="51"/>
      <c r="AR47" s="51">
        <v>100439350</v>
      </c>
      <c r="AS47" s="51"/>
      <c r="AT47" s="51">
        <v>100439350</v>
      </c>
      <c r="AU47" s="51"/>
      <c r="AV47" s="51">
        <v>100439350</v>
      </c>
      <c r="AW47" s="51"/>
      <c r="AX47" s="51">
        <v>100439350</v>
      </c>
      <c r="AY47" s="51"/>
      <c r="AZ47" s="5">
        <f aca="true" t="shared" si="38" ref="AZ47:AZ60">+AB47+AD47+AF47+AH47+AJ47+AL47+AN47+AP47+AR47+AT47+AV47+AX47</f>
        <v>1205272200</v>
      </c>
      <c r="BA47" s="15">
        <f aca="true" t="shared" si="39" ref="BA47:BA60">AY47+AW47+AU47+AS47+AQ47+AO47+AM47+AK47+AI47+AG47+AE47+AC47</f>
        <v>493176482</v>
      </c>
      <c r="BB47" s="5">
        <f aca="true" t="shared" si="40" ref="BB47:BB52">+AA47-BA47</f>
        <v>712095718</v>
      </c>
      <c r="BD47" s="27">
        <f aca="true" t="shared" si="41" ref="BD47:BD52">+AA47-AZ47</f>
        <v>0</v>
      </c>
      <c r="BF47" s="76">
        <f t="shared" si="3"/>
        <v>0</v>
      </c>
      <c r="BG47" s="76"/>
    </row>
    <row r="48" spans="1:59" ht="16.5" customHeight="1">
      <c r="A48" s="1" t="s">
        <v>200</v>
      </c>
      <c r="B48" s="1" t="s">
        <v>57</v>
      </c>
      <c r="C48" s="1"/>
      <c r="D48" s="1"/>
      <c r="E48" s="1" t="s">
        <v>58</v>
      </c>
      <c r="F48" s="65" t="s">
        <v>256</v>
      </c>
      <c r="G48" s="7">
        <v>100439400</v>
      </c>
      <c r="H48" s="73"/>
      <c r="I48" s="5"/>
      <c r="J48" s="5"/>
      <c r="K48" s="5"/>
      <c r="L48" s="5"/>
      <c r="M48" s="5"/>
      <c r="N48" s="5"/>
      <c r="O48" s="5"/>
      <c r="P48" s="5"/>
      <c r="Q48" s="5"/>
      <c r="R48" s="5">
        <f t="shared" si="36"/>
        <v>0</v>
      </c>
      <c r="S48" s="5"/>
      <c r="T48" s="5"/>
      <c r="U48" s="5"/>
      <c r="V48" s="5"/>
      <c r="W48" s="5"/>
      <c r="X48" s="5"/>
      <c r="Y48" s="5"/>
      <c r="Z48" s="5">
        <f t="shared" si="37"/>
        <v>0</v>
      </c>
      <c r="AA48" s="89">
        <f t="shared" si="32"/>
        <v>100439400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>
        <v>0</v>
      </c>
      <c r="AL48" s="30">
        <v>50219700</v>
      </c>
      <c r="AM48" s="30"/>
      <c r="AN48" s="30"/>
      <c r="AO48" s="30"/>
      <c r="AP48" s="30"/>
      <c r="AQ48" s="30"/>
      <c r="AR48" s="5"/>
      <c r="AS48" s="5"/>
      <c r="AT48" s="5"/>
      <c r="AU48" s="5"/>
      <c r="AV48" s="5"/>
      <c r="AW48" s="5"/>
      <c r="AX48" s="5">
        <v>50219700</v>
      </c>
      <c r="AY48" s="5"/>
      <c r="AZ48" s="5">
        <f t="shared" si="38"/>
        <v>100439400</v>
      </c>
      <c r="BA48" s="15">
        <f t="shared" si="39"/>
        <v>0</v>
      </c>
      <c r="BB48" s="5">
        <f t="shared" si="40"/>
        <v>100439400</v>
      </c>
      <c r="BD48" s="27">
        <f t="shared" si="41"/>
        <v>0</v>
      </c>
      <c r="BF48" s="76">
        <f t="shared" si="3"/>
        <v>0</v>
      </c>
      <c r="BG48" s="76"/>
    </row>
    <row r="49" spans="1:59" ht="16.5" customHeight="1">
      <c r="A49" s="1" t="s">
        <v>201</v>
      </c>
      <c r="B49" s="1" t="s">
        <v>60</v>
      </c>
      <c r="C49" s="1"/>
      <c r="D49" s="1"/>
      <c r="E49" s="1" t="s">
        <v>59</v>
      </c>
      <c r="F49" s="65" t="s">
        <v>256</v>
      </c>
      <c r="G49" s="7">
        <v>35153800</v>
      </c>
      <c r="H49" s="73"/>
      <c r="I49" s="5"/>
      <c r="J49" s="5"/>
      <c r="K49" s="5"/>
      <c r="L49" s="5"/>
      <c r="M49" s="5"/>
      <c r="N49" s="5"/>
      <c r="O49" s="5"/>
      <c r="P49" s="5"/>
      <c r="Q49" s="5"/>
      <c r="R49" s="5">
        <f t="shared" si="36"/>
        <v>0</v>
      </c>
      <c r="S49" s="5"/>
      <c r="T49" s="5"/>
      <c r="U49" s="5"/>
      <c r="V49" s="5"/>
      <c r="W49" s="5"/>
      <c r="X49" s="5"/>
      <c r="Y49" s="5"/>
      <c r="Z49" s="5">
        <f t="shared" si="37"/>
        <v>0</v>
      </c>
      <c r="AA49" s="89">
        <f t="shared" si="32"/>
        <v>35153800</v>
      </c>
      <c r="AB49" s="30">
        <v>2527558</v>
      </c>
      <c r="AC49" s="30"/>
      <c r="AD49" s="51">
        <v>7985600</v>
      </c>
      <c r="AE49" s="51">
        <v>2248715</v>
      </c>
      <c r="AF49" s="30">
        <v>1624106</v>
      </c>
      <c r="AG49" s="51">
        <v>6285703</v>
      </c>
      <c r="AH49" s="51">
        <v>4517161</v>
      </c>
      <c r="AI49" s="51">
        <v>5793492</v>
      </c>
      <c r="AJ49" s="30">
        <v>1624106</v>
      </c>
      <c r="AK49" s="30">
        <v>3436825</v>
      </c>
      <c r="AL49" s="30">
        <v>3371249</v>
      </c>
      <c r="AM49" s="30"/>
      <c r="AN49" s="30">
        <v>5195732</v>
      </c>
      <c r="AO49" s="30"/>
      <c r="AP49" s="30">
        <v>4408287</v>
      </c>
      <c r="AQ49" s="30"/>
      <c r="AR49" s="5"/>
      <c r="AS49" s="5"/>
      <c r="AT49" s="5">
        <v>2713509</v>
      </c>
      <c r="AU49" s="5"/>
      <c r="AV49" s="5"/>
      <c r="AW49" s="5"/>
      <c r="AX49" s="5">
        <v>1186492</v>
      </c>
      <c r="AY49" s="5"/>
      <c r="AZ49" s="5">
        <f t="shared" si="38"/>
        <v>35153800</v>
      </c>
      <c r="BA49" s="15">
        <f t="shared" si="39"/>
        <v>17764735</v>
      </c>
      <c r="BB49" s="5">
        <f t="shared" si="40"/>
        <v>17389065</v>
      </c>
      <c r="BD49" s="27">
        <f t="shared" si="41"/>
        <v>0</v>
      </c>
      <c r="BF49" s="76">
        <f t="shared" si="3"/>
        <v>0</v>
      </c>
      <c r="BG49" s="76"/>
    </row>
    <row r="50" spans="1:59" ht="16.5" customHeight="1">
      <c r="A50" s="36" t="s">
        <v>202</v>
      </c>
      <c r="B50" s="36" t="s">
        <v>62</v>
      </c>
      <c r="C50" s="36"/>
      <c r="D50" s="36"/>
      <c r="E50" s="36" t="s">
        <v>61</v>
      </c>
      <c r="F50" s="64"/>
      <c r="G50" s="6">
        <f>SUM(G51:G52)</f>
        <v>172264000</v>
      </c>
      <c r="H50" s="6">
        <f aca="true" t="shared" si="42" ref="H50:AX50">SUM(H51:H52)</f>
        <v>0</v>
      </c>
      <c r="I50" s="6">
        <f t="shared" si="42"/>
        <v>0</v>
      </c>
      <c r="J50" s="6">
        <f t="shared" si="42"/>
        <v>0</v>
      </c>
      <c r="K50" s="6">
        <f t="shared" si="42"/>
        <v>0</v>
      </c>
      <c r="L50" s="6">
        <f t="shared" si="42"/>
        <v>0</v>
      </c>
      <c r="M50" s="6">
        <f t="shared" si="42"/>
        <v>0</v>
      </c>
      <c r="N50" s="6">
        <f t="shared" si="42"/>
        <v>0</v>
      </c>
      <c r="O50" s="6">
        <f t="shared" si="42"/>
        <v>0</v>
      </c>
      <c r="P50" s="6">
        <f t="shared" si="42"/>
        <v>0</v>
      </c>
      <c r="Q50" s="6">
        <f t="shared" si="42"/>
        <v>0</v>
      </c>
      <c r="R50" s="5">
        <f t="shared" si="36"/>
        <v>0</v>
      </c>
      <c r="S50" s="5"/>
      <c r="T50" s="5"/>
      <c r="U50" s="5"/>
      <c r="V50" s="5"/>
      <c r="W50" s="5"/>
      <c r="X50" s="5"/>
      <c r="Y50" s="5"/>
      <c r="Z50" s="5">
        <f t="shared" si="37"/>
        <v>0</v>
      </c>
      <c r="AA50" s="53">
        <f t="shared" si="42"/>
        <v>172264000</v>
      </c>
      <c r="AB50" s="6">
        <f t="shared" si="42"/>
        <v>0</v>
      </c>
      <c r="AC50" s="6"/>
      <c r="AD50" s="6">
        <f t="shared" si="42"/>
        <v>9621903</v>
      </c>
      <c r="AE50" s="6">
        <f t="shared" si="42"/>
        <v>11212471</v>
      </c>
      <c r="AF50" s="6">
        <f t="shared" si="42"/>
        <v>2391044</v>
      </c>
      <c r="AG50" s="6">
        <f t="shared" si="42"/>
        <v>3776891</v>
      </c>
      <c r="AH50" s="6">
        <f t="shared" si="42"/>
        <v>7014468</v>
      </c>
      <c r="AI50" s="6">
        <f t="shared" si="42"/>
        <v>7498274</v>
      </c>
      <c r="AJ50" s="6">
        <f t="shared" si="42"/>
        <v>2391044</v>
      </c>
      <c r="AK50" s="6">
        <f t="shared" si="42"/>
        <v>0</v>
      </c>
      <c r="AL50" s="6">
        <f t="shared" si="42"/>
        <v>5235041</v>
      </c>
      <c r="AM50" s="6"/>
      <c r="AN50" s="6">
        <f t="shared" si="42"/>
        <v>8068526</v>
      </c>
      <c r="AO50" s="6"/>
      <c r="AP50" s="6">
        <f t="shared" si="42"/>
        <v>6845174</v>
      </c>
      <c r="AQ50" s="6"/>
      <c r="AR50" s="6">
        <f t="shared" si="42"/>
        <v>0</v>
      </c>
      <c r="AS50" s="6"/>
      <c r="AT50" s="6">
        <f t="shared" si="42"/>
        <v>14302200</v>
      </c>
      <c r="AU50" s="6"/>
      <c r="AV50" s="6">
        <f t="shared" si="42"/>
        <v>0</v>
      </c>
      <c r="AW50" s="6"/>
      <c r="AX50" s="6">
        <f t="shared" si="42"/>
        <v>116394600</v>
      </c>
      <c r="AY50" s="6"/>
      <c r="AZ50" s="55">
        <f>AZ51+AZ52</f>
        <v>172264000</v>
      </c>
      <c r="BA50" s="55">
        <f>BA51+BA52</f>
        <v>22487636</v>
      </c>
      <c r="BB50" s="5">
        <f t="shared" si="40"/>
        <v>149776364</v>
      </c>
      <c r="BD50" s="27">
        <f t="shared" si="41"/>
        <v>0</v>
      </c>
      <c r="BF50" s="76">
        <f t="shared" si="3"/>
        <v>0</v>
      </c>
      <c r="BG50" s="76"/>
    </row>
    <row r="51" spans="1:59" ht="16.5" customHeight="1">
      <c r="A51" s="1" t="s">
        <v>203</v>
      </c>
      <c r="B51" s="1" t="s">
        <v>63</v>
      </c>
      <c r="C51" s="1"/>
      <c r="D51" s="1"/>
      <c r="E51" s="1" t="s">
        <v>64</v>
      </c>
      <c r="F51" s="65" t="s">
        <v>256</v>
      </c>
      <c r="G51" s="7">
        <v>116394600</v>
      </c>
      <c r="H51" s="73"/>
      <c r="I51" s="5"/>
      <c r="J51" s="5"/>
      <c r="K51" s="5"/>
      <c r="L51" s="5"/>
      <c r="M51" s="5"/>
      <c r="N51" s="5"/>
      <c r="O51" s="5"/>
      <c r="P51" s="5"/>
      <c r="Q51" s="5"/>
      <c r="R51" s="5">
        <f t="shared" si="36"/>
        <v>0</v>
      </c>
      <c r="S51" s="5"/>
      <c r="T51" s="5"/>
      <c r="U51" s="5"/>
      <c r="V51" s="5"/>
      <c r="W51" s="5"/>
      <c r="X51" s="5"/>
      <c r="Y51" s="5"/>
      <c r="Z51" s="5">
        <f t="shared" si="37"/>
        <v>0</v>
      </c>
      <c r="AA51" s="89">
        <f>+G51+H51-I51-J51-R51+Z51</f>
        <v>116394600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>
        <v>116394600</v>
      </c>
      <c r="AY51" s="5"/>
      <c r="AZ51" s="5">
        <f t="shared" si="38"/>
        <v>116394600</v>
      </c>
      <c r="BA51" s="15">
        <f t="shared" si="39"/>
        <v>0</v>
      </c>
      <c r="BB51" s="5">
        <f t="shared" si="40"/>
        <v>116394600</v>
      </c>
      <c r="BD51" s="27">
        <f t="shared" si="41"/>
        <v>0</v>
      </c>
      <c r="BF51" s="76">
        <f t="shared" si="3"/>
        <v>0</v>
      </c>
      <c r="BG51" s="76"/>
    </row>
    <row r="52" spans="1:59" ht="16.5" customHeight="1">
      <c r="A52" s="1" t="s">
        <v>204</v>
      </c>
      <c r="B52" s="1" t="s">
        <v>66</v>
      </c>
      <c r="C52" s="1"/>
      <c r="D52" s="1"/>
      <c r="E52" s="1" t="s">
        <v>65</v>
      </c>
      <c r="F52" s="65" t="s">
        <v>256</v>
      </c>
      <c r="G52" s="7">
        <v>55869400</v>
      </c>
      <c r="H52" s="73"/>
      <c r="I52" s="5"/>
      <c r="J52" s="5"/>
      <c r="K52" s="5"/>
      <c r="L52" s="5"/>
      <c r="M52" s="5"/>
      <c r="N52" s="5"/>
      <c r="O52" s="5"/>
      <c r="P52" s="5"/>
      <c r="Q52" s="5"/>
      <c r="R52" s="5">
        <f t="shared" si="36"/>
        <v>0</v>
      </c>
      <c r="S52" s="5"/>
      <c r="T52" s="5"/>
      <c r="U52" s="5"/>
      <c r="V52" s="5"/>
      <c r="W52" s="5"/>
      <c r="X52" s="5"/>
      <c r="Y52" s="5"/>
      <c r="Z52" s="5">
        <f t="shared" si="37"/>
        <v>0</v>
      </c>
      <c r="AA52" s="89">
        <f>+G52+H52-I52-J52-R52+Z52</f>
        <v>55869400</v>
      </c>
      <c r="AB52" s="5">
        <v>0</v>
      </c>
      <c r="AC52" s="5"/>
      <c r="AD52" s="5">
        <v>9621903</v>
      </c>
      <c r="AE52" s="5">
        <v>11212471</v>
      </c>
      <c r="AF52" s="5">
        <v>2391044</v>
      </c>
      <c r="AG52" s="5">
        <v>3776891</v>
      </c>
      <c r="AH52" s="5">
        <v>7014468</v>
      </c>
      <c r="AI52" s="5">
        <v>7498274</v>
      </c>
      <c r="AJ52" s="5">
        <v>2391044</v>
      </c>
      <c r="AK52" s="5"/>
      <c r="AL52" s="5">
        <v>5235041</v>
      </c>
      <c r="AM52" s="5"/>
      <c r="AN52" s="5">
        <v>8068526</v>
      </c>
      <c r="AO52" s="5"/>
      <c r="AP52" s="5">
        <v>6845174</v>
      </c>
      <c r="AQ52" s="5"/>
      <c r="AR52" s="5"/>
      <c r="AS52" s="5"/>
      <c r="AT52" s="5">
        <v>14302200</v>
      </c>
      <c r="AU52" s="5"/>
      <c r="AV52" s="5"/>
      <c r="AW52" s="5"/>
      <c r="AX52" s="5"/>
      <c r="AY52" s="5"/>
      <c r="AZ52" s="5">
        <f t="shared" si="38"/>
        <v>55869400</v>
      </c>
      <c r="BA52" s="15">
        <f t="shared" si="39"/>
        <v>22487636</v>
      </c>
      <c r="BB52" s="5">
        <f t="shared" si="40"/>
        <v>33381764</v>
      </c>
      <c r="BD52" s="27">
        <f t="shared" si="41"/>
        <v>0</v>
      </c>
      <c r="BF52" s="76">
        <f t="shared" si="3"/>
        <v>0</v>
      </c>
      <c r="BG52" s="76"/>
    </row>
    <row r="53" spans="1:59" ht="16.5" customHeight="1">
      <c r="A53" s="36" t="s">
        <v>205</v>
      </c>
      <c r="B53" s="36" t="s">
        <v>67</v>
      </c>
      <c r="C53" s="36"/>
      <c r="D53" s="36"/>
      <c r="E53" s="36" t="s">
        <v>68</v>
      </c>
      <c r="F53" s="65"/>
      <c r="G53" s="6">
        <f>SUM(G54:G60)</f>
        <v>537740800</v>
      </c>
      <c r="H53" s="6">
        <f aca="true" t="shared" si="43" ref="H53:BD53">SUM(H54:H60)</f>
        <v>0</v>
      </c>
      <c r="I53" s="6">
        <f t="shared" si="43"/>
        <v>0</v>
      </c>
      <c r="J53" s="6">
        <f t="shared" si="43"/>
        <v>0</v>
      </c>
      <c r="K53" s="6">
        <f t="shared" si="43"/>
        <v>0</v>
      </c>
      <c r="L53" s="6">
        <f t="shared" si="43"/>
        <v>0</v>
      </c>
      <c r="M53" s="6">
        <f t="shared" si="43"/>
        <v>0</v>
      </c>
      <c r="N53" s="6">
        <f t="shared" si="43"/>
        <v>0</v>
      </c>
      <c r="O53" s="6">
        <f t="shared" si="43"/>
        <v>0</v>
      </c>
      <c r="P53" s="6">
        <f t="shared" si="43"/>
        <v>0</v>
      </c>
      <c r="Q53" s="6">
        <f t="shared" si="43"/>
        <v>0</v>
      </c>
      <c r="R53" s="6">
        <f t="shared" si="43"/>
        <v>0</v>
      </c>
      <c r="S53" s="6">
        <f t="shared" si="43"/>
        <v>0</v>
      </c>
      <c r="T53" s="6">
        <f t="shared" si="43"/>
        <v>0</v>
      </c>
      <c r="U53" s="6">
        <f t="shared" si="43"/>
        <v>0</v>
      </c>
      <c r="V53" s="6">
        <f t="shared" si="43"/>
        <v>0</v>
      </c>
      <c r="W53" s="6">
        <f t="shared" si="43"/>
        <v>0</v>
      </c>
      <c r="X53" s="6">
        <f t="shared" si="43"/>
        <v>0</v>
      </c>
      <c r="Y53" s="6">
        <f t="shared" si="43"/>
        <v>0</v>
      </c>
      <c r="Z53" s="6">
        <f t="shared" si="43"/>
        <v>0</v>
      </c>
      <c r="AA53" s="53">
        <f t="shared" si="43"/>
        <v>537740800</v>
      </c>
      <c r="AB53" s="6">
        <f t="shared" si="43"/>
        <v>44811734</v>
      </c>
      <c r="AC53" s="6">
        <f t="shared" si="43"/>
        <v>0</v>
      </c>
      <c r="AD53" s="6">
        <f t="shared" si="43"/>
        <v>44811734</v>
      </c>
      <c r="AE53" s="6">
        <f t="shared" si="43"/>
        <v>28605168</v>
      </c>
      <c r="AF53" s="6">
        <f t="shared" si="43"/>
        <v>44811734</v>
      </c>
      <c r="AG53" s="6">
        <f t="shared" si="43"/>
        <v>29403468</v>
      </c>
      <c r="AH53" s="6">
        <f t="shared" si="43"/>
        <v>44811734</v>
      </c>
      <c r="AI53" s="6">
        <f t="shared" si="43"/>
        <v>30359468</v>
      </c>
      <c r="AJ53" s="6">
        <f t="shared" si="43"/>
        <v>44811734</v>
      </c>
      <c r="AK53" s="6">
        <f t="shared" si="43"/>
        <v>38799263</v>
      </c>
      <c r="AL53" s="6">
        <f t="shared" si="43"/>
        <v>44811734</v>
      </c>
      <c r="AM53" s="6"/>
      <c r="AN53" s="6">
        <f t="shared" si="43"/>
        <v>44811734</v>
      </c>
      <c r="AO53" s="6"/>
      <c r="AP53" s="6">
        <f t="shared" si="43"/>
        <v>44811734</v>
      </c>
      <c r="AQ53" s="6"/>
      <c r="AR53" s="6">
        <f t="shared" si="43"/>
        <v>44811734</v>
      </c>
      <c r="AS53" s="6"/>
      <c r="AT53" s="6">
        <f t="shared" si="43"/>
        <v>44811734</v>
      </c>
      <c r="AU53" s="6"/>
      <c r="AV53" s="6">
        <f t="shared" si="43"/>
        <v>44811730</v>
      </c>
      <c r="AW53" s="6"/>
      <c r="AX53" s="6">
        <f t="shared" si="43"/>
        <v>44811730</v>
      </c>
      <c r="AY53" s="6"/>
      <c r="AZ53" s="6">
        <f t="shared" si="43"/>
        <v>537740800</v>
      </c>
      <c r="BA53" s="6">
        <f t="shared" si="43"/>
        <v>127167367</v>
      </c>
      <c r="BB53" s="6">
        <f t="shared" si="43"/>
        <v>410573433</v>
      </c>
      <c r="BC53" s="12"/>
      <c r="BD53" s="12">
        <f t="shared" si="43"/>
        <v>0</v>
      </c>
      <c r="BF53" s="76">
        <f t="shared" si="3"/>
        <v>0</v>
      </c>
      <c r="BG53" s="76"/>
    </row>
    <row r="54" spans="1:59" ht="16.5" customHeight="1">
      <c r="A54" s="1" t="s">
        <v>208</v>
      </c>
      <c r="B54" s="1" t="s">
        <v>69</v>
      </c>
      <c r="C54" s="1"/>
      <c r="D54" s="1"/>
      <c r="E54" s="1" t="s">
        <v>70</v>
      </c>
      <c r="F54" s="65" t="s">
        <v>256</v>
      </c>
      <c r="G54" s="7">
        <v>144632700</v>
      </c>
      <c r="H54" s="73"/>
      <c r="I54" s="5"/>
      <c r="J54" s="5"/>
      <c r="K54" s="5"/>
      <c r="L54" s="5"/>
      <c r="M54" s="5"/>
      <c r="N54" s="5"/>
      <c r="O54" s="5"/>
      <c r="P54" s="5"/>
      <c r="Q54" s="5"/>
      <c r="R54" s="5">
        <f aca="true" t="shared" si="44" ref="R54:R60">+K54+L54+M54+N54+O54+P54+Q54</f>
        <v>0</v>
      </c>
      <c r="S54" s="5"/>
      <c r="T54" s="5"/>
      <c r="U54" s="5"/>
      <c r="V54" s="5"/>
      <c r="W54" s="5"/>
      <c r="X54" s="5"/>
      <c r="Y54" s="5"/>
      <c r="Z54" s="5">
        <f aca="true" t="shared" si="45" ref="Z54:Z60">+S54+T54+U54+V54+W54+X54+Y54</f>
        <v>0</v>
      </c>
      <c r="AA54" s="89">
        <f aca="true" t="shared" si="46" ref="AA54:AA60">+G54+H54-I54-J54-R54+Z54</f>
        <v>144632700</v>
      </c>
      <c r="AB54" s="5">
        <v>12052725</v>
      </c>
      <c r="AC54" s="5"/>
      <c r="AD54" s="5">
        <v>12052725</v>
      </c>
      <c r="AE54" s="5">
        <v>11191600</v>
      </c>
      <c r="AF54" s="5">
        <v>12052725</v>
      </c>
      <c r="AG54" s="5">
        <v>11479500</v>
      </c>
      <c r="AH54" s="5">
        <v>12052725</v>
      </c>
      <c r="AI54" s="5">
        <v>11479700</v>
      </c>
      <c r="AJ54" s="5">
        <v>12052725</v>
      </c>
      <c r="AK54" s="5">
        <v>14770500</v>
      </c>
      <c r="AL54" s="5">
        <v>12052725</v>
      </c>
      <c r="AM54" s="5"/>
      <c r="AN54" s="5">
        <v>12052725</v>
      </c>
      <c r="AO54" s="5"/>
      <c r="AP54" s="5">
        <v>12052725</v>
      </c>
      <c r="AQ54" s="5"/>
      <c r="AR54" s="5">
        <v>12052725</v>
      </c>
      <c r="AS54" s="5"/>
      <c r="AT54" s="5">
        <v>12052725</v>
      </c>
      <c r="AU54" s="5"/>
      <c r="AV54" s="5">
        <v>12052725</v>
      </c>
      <c r="AW54" s="5"/>
      <c r="AX54" s="5">
        <v>12052725</v>
      </c>
      <c r="AY54" s="5"/>
      <c r="AZ54" s="5">
        <f t="shared" si="38"/>
        <v>144632700</v>
      </c>
      <c r="BA54" s="15">
        <f t="shared" si="39"/>
        <v>48921300</v>
      </c>
      <c r="BB54" s="5">
        <f aca="true" t="shared" si="47" ref="BB54:BB60">+AA54-BA54</f>
        <v>95711400</v>
      </c>
      <c r="BD54" s="27">
        <f aca="true" t="shared" si="48" ref="BD54:BD60">+AA54-AZ54</f>
        <v>0</v>
      </c>
      <c r="BF54" s="76">
        <f t="shared" si="3"/>
        <v>0</v>
      </c>
      <c r="BG54" s="76"/>
    </row>
    <row r="55" spans="1:59" ht="16.5" customHeight="1">
      <c r="A55" s="1" t="s">
        <v>209</v>
      </c>
      <c r="B55" s="1" t="s">
        <v>71</v>
      </c>
      <c r="C55" s="1"/>
      <c r="D55" s="1"/>
      <c r="E55" s="1" t="s">
        <v>72</v>
      </c>
      <c r="F55" s="65" t="s">
        <v>256</v>
      </c>
      <c r="G55" s="7">
        <v>102448100</v>
      </c>
      <c r="H55" s="73"/>
      <c r="I55" s="5"/>
      <c r="J55" s="5"/>
      <c r="K55" s="5"/>
      <c r="L55" s="5"/>
      <c r="M55" s="5"/>
      <c r="N55" s="5"/>
      <c r="O55" s="5"/>
      <c r="P55" s="5"/>
      <c r="Q55" s="5"/>
      <c r="R55" s="5">
        <f t="shared" si="44"/>
        <v>0</v>
      </c>
      <c r="S55" s="5"/>
      <c r="T55" s="5"/>
      <c r="U55" s="5"/>
      <c r="V55" s="5"/>
      <c r="W55" s="5"/>
      <c r="X55" s="5"/>
      <c r="Y55" s="5"/>
      <c r="Z55" s="5">
        <f t="shared" si="45"/>
        <v>0</v>
      </c>
      <c r="AA55" s="89">
        <f t="shared" si="46"/>
        <v>102448100</v>
      </c>
      <c r="AB55" s="5">
        <v>8537342</v>
      </c>
      <c r="AC55" s="5"/>
      <c r="AD55" s="5">
        <v>8537342</v>
      </c>
      <c r="AE55" s="5">
        <v>7923000</v>
      </c>
      <c r="AF55" s="5">
        <v>8537342</v>
      </c>
      <c r="AG55" s="5">
        <v>8131500</v>
      </c>
      <c r="AH55" s="5">
        <v>8537342</v>
      </c>
      <c r="AI55" s="5">
        <v>8131600</v>
      </c>
      <c r="AJ55" s="5">
        <v>8537342</v>
      </c>
      <c r="AK55" s="5">
        <v>10458900</v>
      </c>
      <c r="AL55" s="5">
        <v>8537342</v>
      </c>
      <c r="AM55" s="5"/>
      <c r="AN55" s="5">
        <v>8537342</v>
      </c>
      <c r="AO55" s="5"/>
      <c r="AP55" s="5">
        <v>8537342</v>
      </c>
      <c r="AQ55" s="5"/>
      <c r="AR55" s="5">
        <v>8537342</v>
      </c>
      <c r="AS55" s="5"/>
      <c r="AT55" s="5">
        <v>8537342</v>
      </c>
      <c r="AU55" s="5"/>
      <c r="AV55" s="5">
        <v>8537340</v>
      </c>
      <c r="AW55" s="5"/>
      <c r="AX55" s="5">
        <v>8537340</v>
      </c>
      <c r="AY55" s="5"/>
      <c r="AZ55" s="5">
        <f t="shared" si="38"/>
        <v>102448100</v>
      </c>
      <c r="BA55" s="15">
        <f t="shared" si="39"/>
        <v>34645000</v>
      </c>
      <c r="BB55" s="5">
        <f t="shared" si="47"/>
        <v>67803100</v>
      </c>
      <c r="BD55" s="27">
        <f t="shared" si="48"/>
        <v>0</v>
      </c>
      <c r="BF55" s="76">
        <f t="shared" si="3"/>
        <v>0</v>
      </c>
      <c r="BG55" s="76"/>
    </row>
    <row r="56" spans="1:59" ht="16.5" customHeight="1">
      <c r="A56" s="1" t="s">
        <v>210</v>
      </c>
      <c r="B56" s="1" t="s">
        <v>73</v>
      </c>
      <c r="C56" s="1"/>
      <c r="D56" s="1"/>
      <c r="E56" s="1" t="s">
        <v>74</v>
      </c>
      <c r="F56" s="65" t="s">
        <v>256</v>
      </c>
      <c r="G56" s="7">
        <v>141225400</v>
      </c>
      <c r="H56" s="73"/>
      <c r="I56" s="5"/>
      <c r="J56" s="5"/>
      <c r="K56" s="5"/>
      <c r="L56" s="5"/>
      <c r="M56" s="5"/>
      <c r="N56" s="5"/>
      <c r="O56" s="5"/>
      <c r="P56" s="5"/>
      <c r="Q56" s="5"/>
      <c r="R56" s="5">
        <f t="shared" si="44"/>
        <v>0</v>
      </c>
      <c r="S56" s="5"/>
      <c r="T56" s="5"/>
      <c r="U56" s="5"/>
      <c r="V56" s="5"/>
      <c r="W56" s="5"/>
      <c r="X56" s="5"/>
      <c r="Y56" s="5"/>
      <c r="Z56" s="5">
        <f t="shared" si="45"/>
        <v>0</v>
      </c>
      <c r="AA56" s="89">
        <f t="shared" si="46"/>
        <v>141225400</v>
      </c>
      <c r="AB56" s="5">
        <v>11768783</v>
      </c>
      <c r="AC56" s="5"/>
      <c r="AD56" s="5">
        <v>11768783</v>
      </c>
      <c r="AE56" s="5">
        <v>534368</v>
      </c>
      <c r="AF56" s="5">
        <v>11768783</v>
      </c>
      <c r="AG56" s="5">
        <v>534368</v>
      </c>
      <c r="AH56" s="5">
        <v>11768783</v>
      </c>
      <c r="AI56" s="5">
        <v>534368</v>
      </c>
      <c r="AJ56" s="5">
        <v>11768783</v>
      </c>
      <c r="AK56" s="5">
        <v>573163</v>
      </c>
      <c r="AL56" s="5">
        <v>11768783</v>
      </c>
      <c r="AM56" s="5"/>
      <c r="AN56" s="5">
        <v>11768783</v>
      </c>
      <c r="AO56" s="5"/>
      <c r="AP56" s="5">
        <v>11768783</v>
      </c>
      <c r="AQ56" s="5"/>
      <c r="AR56" s="5">
        <v>11768783</v>
      </c>
      <c r="AS56" s="5"/>
      <c r="AT56" s="5">
        <v>11768783</v>
      </c>
      <c r="AU56" s="5"/>
      <c r="AV56" s="5">
        <v>11768785</v>
      </c>
      <c r="AW56" s="5"/>
      <c r="AX56" s="5">
        <v>11768785</v>
      </c>
      <c r="AY56" s="5"/>
      <c r="AZ56" s="5">
        <f t="shared" si="38"/>
        <v>141225400</v>
      </c>
      <c r="BA56" s="15">
        <f t="shared" si="39"/>
        <v>2176267</v>
      </c>
      <c r="BB56" s="5">
        <f t="shared" si="47"/>
        <v>139049133</v>
      </c>
      <c r="BD56" s="27">
        <f t="shared" si="48"/>
        <v>0</v>
      </c>
      <c r="BF56" s="76">
        <f t="shared" si="3"/>
        <v>0</v>
      </c>
      <c r="BG56" s="76"/>
    </row>
    <row r="57" spans="1:59" ht="16.5" customHeight="1">
      <c r="A57" s="1" t="s">
        <v>211</v>
      </c>
      <c r="B57" s="1" t="s">
        <v>75</v>
      </c>
      <c r="C57" s="1"/>
      <c r="D57" s="1"/>
      <c r="E57" s="1" t="s">
        <v>76</v>
      </c>
      <c r="F57" s="65" t="s">
        <v>256</v>
      </c>
      <c r="G57" s="7">
        <v>60793000</v>
      </c>
      <c r="H57" s="73"/>
      <c r="I57" s="5"/>
      <c r="J57" s="5"/>
      <c r="K57" s="5"/>
      <c r="L57" s="5"/>
      <c r="M57" s="5"/>
      <c r="N57" s="5"/>
      <c r="O57" s="5"/>
      <c r="P57" s="5"/>
      <c r="Q57" s="5"/>
      <c r="R57" s="5">
        <f t="shared" si="44"/>
        <v>0</v>
      </c>
      <c r="S57" s="5"/>
      <c r="T57" s="5"/>
      <c r="U57" s="5"/>
      <c r="V57" s="5"/>
      <c r="W57" s="5"/>
      <c r="X57" s="5"/>
      <c r="Y57" s="5"/>
      <c r="Z57" s="5">
        <f t="shared" si="45"/>
        <v>0</v>
      </c>
      <c r="AA57" s="89">
        <f t="shared" si="46"/>
        <v>60793000</v>
      </c>
      <c r="AB57" s="5">
        <v>5066083</v>
      </c>
      <c r="AC57" s="5"/>
      <c r="AD57" s="5">
        <v>5066083</v>
      </c>
      <c r="AE57" s="5">
        <v>3736000</v>
      </c>
      <c r="AF57" s="5">
        <v>5066083</v>
      </c>
      <c r="AG57" s="5">
        <v>3826900</v>
      </c>
      <c r="AH57" s="5">
        <v>5066083</v>
      </c>
      <c r="AI57" s="5">
        <v>4247900</v>
      </c>
      <c r="AJ57" s="5">
        <v>5066083</v>
      </c>
      <c r="AK57" s="5">
        <v>5494500</v>
      </c>
      <c r="AL57" s="5">
        <v>5066083</v>
      </c>
      <c r="AM57" s="5"/>
      <c r="AN57" s="5">
        <v>5066083</v>
      </c>
      <c r="AO57" s="5"/>
      <c r="AP57" s="5">
        <v>5066083</v>
      </c>
      <c r="AQ57" s="5"/>
      <c r="AR57" s="5">
        <v>5066083</v>
      </c>
      <c r="AS57" s="5"/>
      <c r="AT57" s="5">
        <v>5066083</v>
      </c>
      <c r="AU57" s="5"/>
      <c r="AV57" s="5">
        <v>5066085</v>
      </c>
      <c r="AW57" s="5"/>
      <c r="AX57" s="5">
        <v>5066085</v>
      </c>
      <c r="AY57" s="5"/>
      <c r="AZ57" s="5">
        <f t="shared" si="38"/>
        <v>60793000</v>
      </c>
      <c r="BA57" s="15">
        <f t="shared" si="39"/>
        <v>17305300</v>
      </c>
      <c r="BB57" s="5">
        <f t="shared" si="47"/>
        <v>43487700</v>
      </c>
      <c r="BD57" s="27">
        <f t="shared" si="48"/>
        <v>0</v>
      </c>
      <c r="BF57" s="76">
        <f t="shared" si="3"/>
        <v>0</v>
      </c>
      <c r="BG57" s="76"/>
    </row>
    <row r="58" spans="1:59" ht="16.5" customHeight="1">
      <c r="A58" s="1" t="s">
        <v>212</v>
      </c>
      <c r="B58" s="1" t="s">
        <v>77</v>
      </c>
      <c r="C58" s="1"/>
      <c r="D58" s="1"/>
      <c r="E58" s="1" t="s">
        <v>78</v>
      </c>
      <c r="F58" s="65" t="s">
        <v>256</v>
      </c>
      <c r="G58" s="7">
        <v>12650300</v>
      </c>
      <c r="H58" s="73"/>
      <c r="I58" s="5"/>
      <c r="J58" s="5"/>
      <c r="K58" s="5"/>
      <c r="L58" s="5"/>
      <c r="M58" s="5"/>
      <c r="N58" s="5"/>
      <c r="O58" s="5"/>
      <c r="P58" s="5"/>
      <c r="Q58" s="5"/>
      <c r="R58" s="5">
        <f t="shared" si="44"/>
        <v>0</v>
      </c>
      <c r="S58" s="5"/>
      <c r="T58" s="5"/>
      <c r="U58" s="5"/>
      <c r="V58" s="5"/>
      <c r="W58" s="5"/>
      <c r="X58" s="5"/>
      <c r="Y58" s="5"/>
      <c r="Z58" s="5">
        <f t="shared" si="45"/>
        <v>0</v>
      </c>
      <c r="AA58" s="89">
        <f t="shared" si="46"/>
        <v>12650300</v>
      </c>
      <c r="AB58" s="5">
        <v>1054192</v>
      </c>
      <c r="AC58" s="5"/>
      <c r="AD58" s="5">
        <v>1054192</v>
      </c>
      <c r="AE58" s="5">
        <v>549200</v>
      </c>
      <c r="AF58" s="5">
        <v>1054192</v>
      </c>
      <c r="AG58" s="5">
        <v>646700</v>
      </c>
      <c r="AH58" s="5">
        <v>1054192</v>
      </c>
      <c r="AI58" s="5">
        <v>655500</v>
      </c>
      <c r="AJ58" s="5">
        <v>1054192</v>
      </c>
      <c r="AK58" s="5">
        <v>679100</v>
      </c>
      <c r="AL58" s="5">
        <v>1054192</v>
      </c>
      <c r="AM58" s="5"/>
      <c r="AN58" s="5">
        <v>1054192</v>
      </c>
      <c r="AO58" s="5"/>
      <c r="AP58" s="5">
        <v>1054192</v>
      </c>
      <c r="AQ58" s="5"/>
      <c r="AR58" s="5">
        <v>1054192</v>
      </c>
      <c r="AS58" s="5"/>
      <c r="AT58" s="5">
        <v>1054192</v>
      </c>
      <c r="AU58" s="5"/>
      <c r="AV58" s="5">
        <v>1054190</v>
      </c>
      <c r="AW58" s="5"/>
      <c r="AX58" s="5">
        <v>1054190</v>
      </c>
      <c r="AY58" s="5"/>
      <c r="AZ58" s="5">
        <f t="shared" si="38"/>
        <v>12650300</v>
      </c>
      <c r="BA58" s="15">
        <f t="shared" si="39"/>
        <v>2530500</v>
      </c>
      <c r="BB58" s="5">
        <f t="shared" si="47"/>
        <v>10119800</v>
      </c>
      <c r="BD58" s="27">
        <f t="shared" si="48"/>
        <v>0</v>
      </c>
      <c r="BF58" s="76">
        <f t="shared" si="3"/>
        <v>0</v>
      </c>
      <c r="BG58" s="76"/>
    </row>
    <row r="59" spans="1:59" ht="16.5" customHeight="1">
      <c r="A59" s="1" t="s">
        <v>213</v>
      </c>
      <c r="B59" s="1" t="s">
        <v>79</v>
      </c>
      <c r="C59" s="1"/>
      <c r="D59" s="1"/>
      <c r="E59" s="1" t="s">
        <v>80</v>
      </c>
      <c r="F59" s="65" t="s">
        <v>256</v>
      </c>
      <c r="G59" s="7">
        <v>45594800</v>
      </c>
      <c r="H59" s="73"/>
      <c r="I59" s="5"/>
      <c r="J59" s="5"/>
      <c r="K59" s="5"/>
      <c r="L59" s="5"/>
      <c r="M59" s="5"/>
      <c r="N59" s="5"/>
      <c r="O59" s="5"/>
      <c r="P59" s="5"/>
      <c r="Q59" s="5"/>
      <c r="R59" s="5">
        <f t="shared" si="44"/>
        <v>0</v>
      </c>
      <c r="S59" s="5"/>
      <c r="T59" s="5"/>
      <c r="U59" s="5"/>
      <c r="V59" s="5"/>
      <c r="W59" s="5"/>
      <c r="X59" s="5"/>
      <c r="Y59" s="5"/>
      <c r="Z59" s="5">
        <f t="shared" si="45"/>
        <v>0</v>
      </c>
      <c r="AA59" s="89">
        <f t="shared" si="46"/>
        <v>45594800</v>
      </c>
      <c r="AB59" s="5">
        <v>3799567</v>
      </c>
      <c r="AC59" s="5"/>
      <c r="AD59" s="5">
        <v>3799567</v>
      </c>
      <c r="AE59" s="5">
        <v>2802500</v>
      </c>
      <c r="AF59" s="5">
        <v>3799567</v>
      </c>
      <c r="AG59" s="5">
        <v>2870700</v>
      </c>
      <c r="AH59" s="5">
        <v>3799567</v>
      </c>
      <c r="AI59" s="5">
        <v>3186100</v>
      </c>
      <c r="AJ59" s="5">
        <v>3799567</v>
      </c>
      <c r="AK59" s="5">
        <v>4093100</v>
      </c>
      <c r="AL59" s="5">
        <v>3799567</v>
      </c>
      <c r="AM59" s="5"/>
      <c r="AN59" s="5">
        <v>3799567</v>
      </c>
      <c r="AO59" s="5"/>
      <c r="AP59" s="5">
        <v>3799567</v>
      </c>
      <c r="AQ59" s="5"/>
      <c r="AR59" s="5">
        <v>3799567</v>
      </c>
      <c r="AS59" s="5"/>
      <c r="AT59" s="5">
        <v>3799567</v>
      </c>
      <c r="AU59" s="5"/>
      <c r="AV59" s="5">
        <v>3799565</v>
      </c>
      <c r="AW59" s="5"/>
      <c r="AX59" s="5">
        <v>3799565</v>
      </c>
      <c r="AY59" s="5"/>
      <c r="AZ59" s="5">
        <f t="shared" si="38"/>
        <v>45594800</v>
      </c>
      <c r="BA59" s="15">
        <f t="shared" si="39"/>
        <v>12952400</v>
      </c>
      <c r="BB59" s="5">
        <f t="shared" si="47"/>
        <v>32642400</v>
      </c>
      <c r="BD59" s="27">
        <f t="shared" si="48"/>
        <v>0</v>
      </c>
      <c r="BF59" s="76">
        <f t="shared" si="3"/>
        <v>0</v>
      </c>
      <c r="BG59" s="76"/>
    </row>
    <row r="60" spans="1:59" ht="16.5" customHeight="1">
      <c r="A60" s="1" t="s">
        <v>214</v>
      </c>
      <c r="B60" s="1" t="s">
        <v>137</v>
      </c>
      <c r="C60" s="1"/>
      <c r="D60" s="1"/>
      <c r="E60" s="1" t="s">
        <v>81</v>
      </c>
      <c r="F60" s="65" t="s">
        <v>256</v>
      </c>
      <c r="G60" s="7">
        <v>30396500</v>
      </c>
      <c r="H60" s="73"/>
      <c r="I60" s="5"/>
      <c r="J60" s="5"/>
      <c r="K60" s="5"/>
      <c r="L60" s="5"/>
      <c r="M60" s="5"/>
      <c r="N60" s="5"/>
      <c r="O60" s="5"/>
      <c r="P60" s="5"/>
      <c r="Q60" s="5"/>
      <c r="R60" s="5">
        <f t="shared" si="44"/>
        <v>0</v>
      </c>
      <c r="S60" s="5"/>
      <c r="T60" s="5"/>
      <c r="U60" s="5"/>
      <c r="V60" s="5"/>
      <c r="W60" s="5"/>
      <c r="X60" s="5"/>
      <c r="Y60" s="5"/>
      <c r="Z60" s="5">
        <f t="shared" si="45"/>
        <v>0</v>
      </c>
      <c r="AA60" s="89">
        <f t="shared" si="46"/>
        <v>30396500</v>
      </c>
      <c r="AB60" s="5">
        <v>2533042</v>
      </c>
      <c r="AC60" s="5"/>
      <c r="AD60" s="5">
        <v>2533042</v>
      </c>
      <c r="AE60" s="5">
        <v>1868500</v>
      </c>
      <c r="AF60" s="5">
        <v>2533042</v>
      </c>
      <c r="AG60" s="5">
        <v>1913800</v>
      </c>
      <c r="AH60" s="5">
        <v>2533042</v>
      </c>
      <c r="AI60" s="5">
        <v>2124300</v>
      </c>
      <c r="AJ60" s="5">
        <v>2533042</v>
      </c>
      <c r="AK60" s="5">
        <v>2730000</v>
      </c>
      <c r="AL60" s="5">
        <v>2533042</v>
      </c>
      <c r="AM60" s="5"/>
      <c r="AN60" s="5">
        <v>2533042</v>
      </c>
      <c r="AO60" s="5"/>
      <c r="AP60" s="5">
        <v>2533042</v>
      </c>
      <c r="AQ60" s="5"/>
      <c r="AR60" s="5">
        <v>2533042</v>
      </c>
      <c r="AS60" s="5"/>
      <c r="AT60" s="5">
        <v>2533042</v>
      </c>
      <c r="AU60" s="5"/>
      <c r="AV60" s="5">
        <v>2533040</v>
      </c>
      <c r="AW60" s="5"/>
      <c r="AX60" s="5">
        <v>2533040</v>
      </c>
      <c r="AY60" s="5"/>
      <c r="AZ60" s="5">
        <f t="shared" si="38"/>
        <v>30396500</v>
      </c>
      <c r="BA60" s="15">
        <f t="shared" si="39"/>
        <v>8636600</v>
      </c>
      <c r="BB60" s="5">
        <f t="shared" si="47"/>
        <v>21759900</v>
      </c>
      <c r="BD60" s="27">
        <f t="shared" si="48"/>
        <v>0</v>
      </c>
      <c r="BF60" s="76">
        <f t="shared" si="3"/>
        <v>0</v>
      </c>
      <c r="BG60" s="76"/>
    </row>
    <row r="61" spans="1:59" ht="16.5" customHeight="1">
      <c r="A61" s="36" t="s">
        <v>206</v>
      </c>
      <c r="B61" s="36" t="s">
        <v>84</v>
      </c>
      <c r="C61" s="36"/>
      <c r="D61" s="36"/>
      <c r="E61" s="36" t="s">
        <v>82</v>
      </c>
      <c r="F61" s="65"/>
      <c r="G61" s="6">
        <f>+G62</f>
        <v>121976700</v>
      </c>
      <c r="H61" s="6">
        <f aca="true" t="shared" si="49" ref="H61:BD61">+H62</f>
        <v>0</v>
      </c>
      <c r="I61" s="6">
        <f t="shared" si="49"/>
        <v>0</v>
      </c>
      <c r="J61" s="6">
        <f t="shared" si="49"/>
        <v>0</v>
      </c>
      <c r="K61" s="6">
        <f t="shared" si="49"/>
        <v>0</v>
      </c>
      <c r="L61" s="6">
        <f t="shared" si="49"/>
        <v>0</v>
      </c>
      <c r="M61" s="6">
        <f t="shared" si="49"/>
        <v>0</v>
      </c>
      <c r="N61" s="6">
        <f t="shared" si="49"/>
        <v>0</v>
      </c>
      <c r="O61" s="6">
        <f t="shared" si="49"/>
        <v>0</v>
      </c>
      <c r="P61" s="6">
        <f t="shared" si="49"/>
        <v>0</v>
      </c>
      <c r="Q61" s="6">
        <f t="shared" si="49"/>
        <v>0</v>
      </c>
      <c r="R61" s="6">
        <f t="shared" si="49"/>
        <v>0</v>
      </c>
      <c r="S61" s="6">
        <f t="shared" si="49"/>
        <v>0</v>
      </c>
      <c r="T61" s="6">
        <f t="shared" si="49"/>
        <v>0</v>
      </c>
      <c r="U61" s="6">
        <f t="shared" si="49"/>
        <v>0</v>
      </c>
      <c r="V61" s="6">
        <f t="shared" si="49"/>
        <v>0</v>
      </c>
      <c r="W61" s="6">
        <f t="shared" si="49"/>
        <v>0</v>
      </c>
      <c r="X61" s="6">
        <f t="shared" si="49"/>
        <v>0</v>
      </c>
      <c r="Y61" s="6">
        <f t="shared" si="49"/>
        <v>0</v>
      </c>
      <c r="Z61" s="6">
        <f t="shared" si="49"/>
        <v>0</v>
      </c>
      <c r="AA61" s="53">
        <f t="shared" si="49"/>
        <v>121976700</v>
      </c>
      <c r="AB61" s="6">
        <f t="shared" si="49"/>
        <v>0</v>
      </c>
      <c r="AC61" s="6">
        <f t="shared" si="49"/>
        <v>0</v>
      </c>
      <c r="AD61" s="6">
        <f t="shared" si="49"/>
        <v>25838787</v>
      </c>
      <c r="AE61" s="6">
        <f t="shared" si="49"/>
        <v>17400390</v>
      </c>
      <c r="AF61" s="6">
        <f t="shared" si="49"/>
        <v>9042592</v>
      </c>
      <c r="AG61" s="6">
        <f t="shared" si="49"/>
        <v>6250154</v>
      </c>
      <c r="AH61" s="6">
        <f t="shared" si="49"/>
        <v>18266117</v>
      </c>
      <c r="AI61" s="6">
        <f t="shared" si="49"/>
        <v>11438295</v>
      </c>
      <c r="AJ61" s="6">
        <f t="shared" si="49"/>
        <v>9212991</v>
      </c>
      <c r="AK61" s="6">
        <f t="shared" si="49"/>
        <v>0</v>
      </c>
      <c r="AL61" s="6">
        <f t="shared" si="49"/>
        <v>7955110</v>
      </c>
      <c r="AM61" s="6"/>
      <c r="AN61" s="6">
        <f t="shared" si="49"/>
        <v>21471554</v>
      </c>
      <c r="AO61" s="6"/>
      <c r="AP61" s="6">
        <f t="shared" si="49"/>
        <v>15811108</v>
      </c>
      <c r="AQ61" s="6"/>
      <c r="AR61" s="6">
        <f t="shared" si="49"/>
        <v>0</v>
      </c>
      <c r="AS61" s="6"/>
      <c r="AT61" s="6">
        <f t="shared" si="49"/>
        <v>14378441</v>
      </c>
      <c r="AU61" s="6"/>
      <c r="AV61" s="6">
        <f t="shared" si="49"/>
        <v>0</v>
      </c>
      <c r="AW61" s="6"/>
      <c r="AX61" s="6">
        <f t="shared" si="49"/>
        <v>0</v>
      </c>
      <c r="AY61" s="6"/>
      <c r="AZ61" s="6">
        <f t="shared" si="49"/>
        <v>121976700</v>
      </c>
      <c r="BA61" s="6">
        <f t="shared" si="49"/>
        <v>35088839</v>
      </c>
      <c r="BB61" s="6">
        <f t="shared" si="49"/>
        <v>86887861</v>
      </c>
      <c r="BC61" s="12"/>
      <c r="BD61" s="12">
        <f t="shared" si="49"/>
        <v>0</v>
      </c>
      <c r="BF61" s="76">
        <f t="shared" si="3"/>
        <v>0</v>
      </c>
      <c r="BG61" s="76"/>
    </row>
    <row r="62" spans="1:59" ht="16.5" customHeight="1">
      <c r="A62" s="36" t="s">
        <v>207</v>
      </c>
      <c r="B62" s="36" t="s">
        <v>83</v>
      </c>
      <c r="C62" s="36"/>
      <c r="D62" s="36"/>
      <c r="E62" s="36" t="s">
        <v>85</v>
      </c>
      <c r="F62" s="65"/>
      <c r="G62" s="6">
        <f>SUM(G63:G65)</f>
        <v>121976700</v>
      </c>
      <c r="H62" s="6">
        <f aca="true" t="shared" si="50" ref="H62:BD62">SUM(H63:H65)</f>
        <v>0</v>
      </c>
      <c r="I62" s="6">
        <f t="shared" si="50"/>
        <v>0</v>
      </c>
      <c r="J62" s="6">
        <f t="shared" si="50"/>
        <v>0</v>
      </c>
      <c r="K62" s="6">
        <f t="shared" si="50"/>
        <v>0</v>
      </c>
      <c r="L62" s="6">
        <f t="shared" si="50"/>
        <v>0</v>
      </c>
      <c r="M62" s="6">
        <f t="shared" si="50"/>
        <v>0</v>
      </c>
      <c r="N62" s="6">
        <f t="shared" si="50"/>
        <v>0</v>
      </c>
      <c r="O62" s="6">
        <f t="shared" si="50"/>
        <v>0</v>
      </c>
      <c r="P62" s="6">
        <f t="shared" si="50"/>
        <v>0</v>
      </c>
      <c r="Q62" s="6">
        <f t="shared" si="50"/>
        <v>0</v>
      </c>
      <c r="R62" s="6">
        <f t="shared" si="50"/>
        <v>0</v>
      </c>
      <c r="S62" s="6">
        <f t="shared" si="50"/>
        <v>0</v>
      </c>
      <c r="T62" s="6">
        <f t="shared" si="50"/>
        <v>0</v>
      </c>
      <c r="U62" s="6">
        <f t="shared" si="50"/>
        <v>0</v>
      </c>
      <c r="V62" s="6">
        <f t="shared" si="50"/>
        <v>0</v>
      </c>
      <c r="W62" s="6">
        <f t="shared" si="50"/>
        <v>0</v>
      </c>
      <c r="X62" s="6">
        <f t="shared" si="50"/>
        <v>0</v>
      </c>
      <c r="Y62" s="6">
        <f t="shared" si="50"/>
        <v>0</v>
      </c>
      <c r="Z62" s="6">
        <f t="shared" si="50"/>
        <v>0</v>
      </c>
      <c r="AA62" s="53">
        <f t="shared" si="50"/>
        <v>121976700</v>
      </c>
      <c r="AB62" s="6">
        <f t="shared" si="50"/>
        <v>0</v>
      </c>
      <c r="AC62" s="6">
        <f>SUM(AC63:AC65)</f>
        <v>0</v>
      </c>
      <c r="AD62" s="6">
        <f t="shared" si="50"/>
        <v>25838787</v>
      </c>
      <c r="AE62" s="6">
        <f t="shared" si="50"/>
        <v>17400390</v>
      </c>
      <c r="AF62" s="6">
        <f t="shared" si="50"/>
        <v>9042592</v>
      </c>
      <c r="AG62" s="6">
        <f t="shared" si="50"/>
        <v>6250154</v>
      </c>
      <c r="AH62" s="6">
        <f t="shared" si="50"/>
        <v>18266117</v>
      </c>
      <c r="AI62" s="6">
        <f t="shared" si="50"/>
        <v>11438295</v>
      </c>
      <c r="AJ62" s="6">
        <f t="shared" si="50"/>
        <v>9212991</v>
      </c>
      <c r="AK62" s="6">
        <f t="shared" si="50"/>
        <v>0</v>
      </c>
      <c r="AL62" s="6">
        <f t="shared" si="50"/>
        <v>7955110</v>
      </c>
      <c r="AM62" s="6"/>
      <c r="AN62" s="6">
        <f t="shared" si="50"/>
        <v>21471554</v>
      </c>
      <c r="AO62" s="6"/>
      <c r="AP62" s="6">
        <f t="shared" si="50"/>
        <v>15811108</v>
      </c>
      <c r="AQ62" s="6"/>
      <c r="AR62" s="6">
        <f t="shared" si="50"/>
        <v>0</v>
      </c>
      <c r="AS62" s="6"/>
      <c r="AT62" s="6">
        <f t="shared" si="50"/>
        <v>14378441</v>
      </c>
      <c r="AU62" s="6"/>
      <c r="AV62" s="6">
        <f t="shared" si="50"/>
        <v>0</v>
      </c>
      <c r="AW62" s="6"/>
      <c r="AX62" s="6">
        <f t="shared" si="50"/>
        <v>0</v>
      </c>
      <c r="AY62" s="6"/>
      <c r="AZ62" s="6">
        <f t="shared" si="50"/>
        <v>121976700</v>
      </c>
      <c r="BA62" s="6">
        <f t="shared" si="50"/>
        <v>35088839</v>
      </c>
      <c r="BB62" s="6">
        <f t="shared" si="50"/>
        <v>86887861</v>
      </c>
      <c r="BC62" s="12"/>
      <c r="BD62" s="12">
        <f t="shared" si="50"/>
        <v>0</v>
      </c>
      <c r="BF62" s="76">
        <f t="shared" si="3"/>
        <v>0</v>
      </c>
      <c r="BG62" s="76"/>
    </row>
    <row r="63" spans="1:59" ht="16.5" customHeight="1">
      <c r="A63" s="1" t="s">
        <v>215</v>
      </c>
      <c r="B63" s="1" t="s">
        <v>86</v>
      </c>
      <c r="C63" s="1"/>
      <c r="D63" s="1"/>
      <c r="E63" s="1" t="s">
        <v>87</v>
      </c>
      <c r="F63" s="65" t="s">
        <v>256</v>
      </c>
      <c r="G63" s="7">
        <v>78217100</v>
      </c>
      <c r="H63" s="73"/>
      <c r="I63" s="5"/>
      <c r="J63" s="5"/>
      <c r="K63" s="5"/>
      <c r="L63" s="5"/>
      <c r="M63" s="5"/>
      <c r="N63" s="5"/>
      <c r="O63" s="5"/>
      <c r="P63" s="5"/>
      <c r="Q63" s="5"/>
      <c r="R63" s="5">
        <f>+K63+L63+M63+N63+O63+P63+Q63</f>
        <v>0</v>
      </c>
      <c r="S63" s="5"/>
      <c r="T63" s="5"/>
      <c r="U63" s="5"/>
      <c r="V63" s="5"/>
      <c r="W63" s="5"/>
      <c r="X63" s="5"/>
      <c r="Y63" s="5"/>
      <c r="Z63" s="5">
        <f>+S63+T63+U63+V63+W63+X63+Y63</f>
        <v>0</v>
      </c>
      <c r="AA63" s="89">
        <f>+G63+H63-I63-J63-R63+Z63</f>
        <v>78217100</v>
      </c>
      <c r="AB63" s="5">
        <v>0</v>
      </c>
      <c r="AC63" s="5"/>
      <c r="AD63" s="5">
        <v>0</v>
      </c>
      <c r="AE63" s="5">
        <v>4841749</v>
      </c>
      <c r="AF63" s="5">
        <v>8756649</v>
      </c>
      <c r="AG63" s="5">
        <v>5791233</v>
      </c>
      <c r="AH63" s="5">
        <v>11265564</v>
      </c>
      <c r="AI63" s="5">
        <v>10530902</v>
      </c>
      <c r="AJ63" s="5">
        <v>8756649</v>
      </c>
      <c r="AK63" s="5"/>
      <c r="AL63" s="5">
        <v>7329057</v>
      </c>
      <c r="AM63" s="5"/>
      <c r="AN63" s="5">
        <v>12738244</v>
      </c>
      <c r="AO63" s="5"/>
      <c r="AP63" s="5">
        <v>14992496</v>
      </c>
      <c r="AQ63" s="5"/>
      <c r="AR63" s="5"/>
      <c r="AS63" s="5"/>
      <c r="AT63" s="5">
        <v>14378441</v>
      </c>
      <c r="AU63" s="5"/>
      <c r="AV63" s="5"/>
      <c r="AW63" s="5"/>
      <c r="AX63" s="5"/>
      <c r="AY63" s="5"/>
      <c r="AZ63" s="5">
        <f>+AB63+AD63+AF63+AH63+AJ63+AL63+AN63+AP63+AR63+AT63+AV63+AX63</f>
        <v>78217100</v>
      </c>
      <c r="BA63" s="15">
        <f>AY63+AW63+AU63+AS63+AQ63+AO63+AM63+AK63+AI63+AG63+AE63+AC63</f>
        <v>21163884</v>
      </c>
      <c r="BB63" s="5">
        <f>+AA63-BA63</f>
        <v>57053216</v>
      </c>
      <c r="BD63" s="27">
        <f>+AA63-AZ63</f>
        <v>0</v>
      </c>
      <c r="BF63" s="76">
        <f t="shared" si="3"/>
        <v>0</v>
      </c>
      <c r="BG63" s="76"/>
    </row>
    <row r="64" spans="1:59" ht="16.5" customHeight="1">
      <c r="A64" s="1" t="s">
        <v>216</v>
      </c>
      <c r="B64" s="1" t="s">
        <v>88</v>
      </c>
      <c r="C64" s="1"/>
      <c r="D64" s="1"/>
      <c r="E64" s="1" t="s">
        <v>131</v>
      </c>
      <c r="F64" s="65" t="s">
        <v>256</v>
      </c>
      <c r="G64" s="7">
        <v>37063600</v>
      </c>
      <c r="H64" s="73"/>
      <c r="I64" s="5"/>
      <c r="J64" s="5"/>
      <c r="K64" s="5"/>
      <c r="L64" s="5"/>
      <c r="M64" s="5"/>
      <c r="N64" s="5"/>
      <c r="O64" s="5"/>
      <c r="P64" s="5"/>
      <c r="Q64" s="5"/>
      <c r="R64" s="5">
        <f>+K64+L64+M64+N64+O64+P64+Q64</f>
        <v>0</v>
      </c>
      <c r="S64" s="5"/>
      <c r="T64" s="5"/>
      <c r="U64" s="5"/>
      <c r="V64" s="5"/>
      <c r="W64" s="5"/>
      <c r="X64" s="5"/>
      <c r="Y64" s="5"/>
      <c r="Z64" s="5">
        <f>+S64+T64+U64+V64+W64+X64+Y64</f>
        <v>0</v>
      </c>
      <c r="AA64" s="89">
        <f>+G64+H64-I64-J64-R64+Z64</f>
        <v>37063600</v>
      </c>
      <c r="AB64" s="5">
        <v>0</v>
      </c>
      <c r="AC64" s="5"/>
      <c r="AD64" s="5">
        <v>23133458</v>
      </c>
      <c r="AE64" s="5">
        <v>11212472</v>
      </c>
      <c r="AF64" s="5">
        <v>0</v>
      </c>
      <c r="AG64" s="5"/>
      <c r="AH64" s="5">
        <v>6161700</v>
      </c>
      <c r="AI64" s="5"/>
      <c r="AJ64" s="5">
        <v>0</v>
      </c>
      <c r="AK64" s="5"/>
      <c r="AL64" s="5">
        <v>0</v>
      </c>
      <c r="AM64" s="5"/>
      <c r="AN64" s="5">
        <v>7768442</v>
      </c>
      <c r="AO64" s="5"/>
      <c r="AP64" s="5">
        <v>0</v>
      </c>
      <c r="AQ64" s="5"/>
      <c r="AR64" s="5"/>
      <c r="AS64" s="5"/>
      <c r="AT64" s="5"/>
      <c r="AU64" s="5"/>
      <c r="AV64" s="5"/>
      <c r="AW64" s="5"/>
      <c r="AX64" s="5"/>
      <c r="AY64" s="5"/>
      <c r="AZ64" s="5">
        <f>+AB64+AD64+AF64+AH64+AJ64+AL64+AN64+AP64+AR64+AT64+AV64+AX64</f>
        <v>37063600</v>
      </c>
      <c r="BA64" s="15">
        <f>AY64+AW64+AU64+AS64+AQ64+AO64+AM64+AK64+AI64+AG64+AE64+AC64</f>
        <v>11212472</v>
      </c>
      <c r="BB64" s="5">
        <f>+AA64-BA64</f>
        <v>25851128</v>
      </c>
      <c r="BD64" s="27">
        <f>+AA64-AZ64</f>
        <v>0</v>
      </c>
      <c r="BF64" s="76">
        <f t="shared" si="3"/>
        <v>0</v>
      </c>
      <c r="BG64" s="76"/>
    </row>
    <row r="65" spans="1:59" ht="16.5" customHeight="1">
      <c r="A65" s="1" t="s">
        <v>217</v>
      </c>
      <c r="B65" s="1" t="s">
        <v>89</v>
      </c>
      <c r="C65" s="1"/>
      <c r="D65" s="1"/>
      <c r="E65" s="1" t="s">
        <v>130</v>
      </c>
      <c r="F65" s="65" t="s">
        <v>256</v>
      </c>
      <c r="G65" s="7">
        <v>6696000</v>
      </c>
      <c r="H65" s="73"/>
      <c r="I65" s="5"/>
      <c r="J65" s="5"/>
      <c r="K65" s="5"/>
      <c r="L65" s="5"/>
      <c r="M65" s="5"/>
      <c r="N65" s="5"/>
      <c r="O65" s="5"/>
      <c r="P65" s="5"/>
      <c r="Q65" s="5"/>
      <c r="R65" s="5">
        <f>+K65+L65+M65+N65+O65+P65+Q65</f>
        <v>0</v>
      </c>
      <c r="S65" s="5"/>
      <c r="T65" s="5"/>
      <c r="U65" s="5"/>
      <c r="V65" s="5"/>
      <c r="W65" s="5"/>
      <c r="X65" s="5"/>
      <c r="Y65" s="5"/>
      <c r="Z65" s="5">
        <f>+S65+T65+U65+V65+W65+X65+Y65</f>
        <v>0</v>
      </c>
      <c r="AA65" s="89">
        <f>+G65+H65-I65-J65-R65+Z65</f>
        <v>6696000</v>
      </c>
      <c r="AB65" s="5">
        <v>0</v>
      </c>
      <c r="AC65" s="5"/>
      <c r="AD65" s="5">
        <v>2705329</v>
      </c>
      <c r="AE65" s="5">
        <v>1346169</v>
      </c>
      <c r="AF65" s="5">
        <v>285943</v>
      </c>
      <c r="AG65" s="5">
        <v>458921</v>
      </c>
      <c r="AH65" s="5">
        <v>838853</v>
      </c>
      <c r="AI65" s="5">
        <v>907393</v>
      </c>
      <c r="AJ65" s="5">
        <v>456342</v>
      </c>
      <c r="AK65" s="5"/>
      <c r="AL65" s="5">
        <v>626053</v>
      </c>
      <c r="AM65" s="5"/>
      <c r="AN65" s="5">
        <v>964868</v>
      </c>
      <c r="AO65" s="5"/>
      <c r="AP65" s="5">
        <v>818612</v>
      </c>
      <c r="AQ65" s="5"/>
      <c r="AR65" s="5"/>
      <c r="AS65" s="5"/>
      <c r="AT65" s="5"/>
      <c r="AU65" s="5"/>
      <c r="AV65" s="5"/>
      <c r="AW65" s="5"/>
      <c r="AX65" s="5"/>
      <c r="AY65" s="5"/>
      <c r="AZ65" s="5">
        <f>+AB65+AD65+AF65+AH65+AJ65+AL65+AN65+AP65+AR65+AT65+AV65+AX65</f>
        <v>6696000</v>
      </c>
      <c r="BA65" s="15">
        <f>AY65+AW65+AU65+AS65+AQ65+AO65+AM65+AK65+AI65+AG65+AE65+AC65</f>
        <v>2712483</v>
      </c>
      <c r="BB65" s="5">
        <f>+AA65-BA65</f>
        <v>3983517</v>
      </c>
      <c r="BD65" s="27">
        <f>+AA65-AZ65</f>
        <v>0</v>
      </c>
      <c r="BF65" s="76">
        <f t="shared" si="3"/>
        <v>0</v>
      </c>
      <c r="BG65" s="76"/>
    </row>
    <row r="66" spans="1:59" ht="16.5" customHeight="1">
      <c r="A66" s="36" t="s">
        <v>170</v>
      </c>
      <c r="B66" s="36" t="s">
        <v>90</v>
      </c>
      <c r="C66" s="36"/>
      <c r="D66" s="36"/>
      <c r="E66" s="36" t="s">
        <v>91</v>
      </c>
      <c r="F66" s="64"/>
      <c r="G66" s="6">
        <f>+G67+G72</f>
        <v>2004440566</v>
      </c>
      <c r="H66" s="6">
        <f aca="true" t="shared" si="51" ref="H66:BD66">+H67+H72</f>
        <v>0</v>
      </c>
      <c r="I66" s="6">
        <f t="shared" si="51"/>
        <v>0</v>
      </c>
      <c r="J66" s="6">
        <f t="shared" si="51"/>
        <v>0</v>
      </c>
      <c r="K66" s="6">
        <f t="shared" si="51"/>
        <v>0</v>
      </c>
      <c r="L66" s="6">
        <f t="shared" si="51"/>
        <v>0</v>
      </c>
      <c r="M66" s="6">
        <f t="shared" si="51"/>
        <v>0</v>
      </c>
      <c r="N66" s="6">
        <f t="shared" si="51"/>
        <v>0</v>
      </c>
      <c r="O66" s="6">
        <f t="shared" si="51"/>
        <v>0</v>
      </c>
      <c r="P66" s="6">
        <f t="shared" si="51"/>
        <v>0</v>
      </c>
      <c r="Q66" s="6">
        <f t="shared" si="51"/>
        <v>0</v>
      </c>
      <c r="R66" s="6">
        <f t="shared" si="51"/>
        <v>96725718</v>
      </c>
      <c r="S66" s="6">
        <f t="shared" si="51"/>
        <v>0</v>
      </c>
      <c r="T66" s="6">
        <f t="shared" si="51"/>
        <v>0</v>
      </c>
      <c r="U66" s="6">
        <f t="shared" si="51"/>
        <v>0</v>
      </c>
      <c r="V66" s="6">
        <f t="shared" si="51"/>
        <v>0</v>
      </c>
      <c r="W66" s="6">
        <f t="shared" si="51"/>
        <v>0</v>
      </c>
      <c r="X66" s="6">
        <f t="shared" si="51"/>
        <v>0</v>
      </c>
      <c r="Y66" s="6">
        <f t="shared" si="51"/>
        <v>0</v>
      </c>
      <c r="Z66" s="6">
        <f t="shared" si="51"/>
        <v>96725718</v>
      </c>
      <c r="AA66" s="53">
        <f>+AA67+AA72</f>
        <v>2004440566</v>
      </c>
      <c r="AB66" s="6">
        <f t="shared" si="51"/>
        <v>666667</v>
      </c>
      <c r="AC66" s="6">
        <f>+AC67+AC72</f>
        <v>1447755</v>
      </c>
      <c r="AD66" s="6">
        <f t="shared" si="51"/>
        <v>201100587</v>
      </c>
      <c r="AE66" s="6">
        <f t="shared" si="51"/>
        <v>71404939</v>
      </c>
      <c r="AF66" s="6">
        <f t="shared" si="51"/>
        <v>246816305</v>
      </c>
      <c r="AG66" s="6">
        <f t="shared" si="51"/>
        <v>138982449</v>
      </c>
      <c r="AH66" s="6">
        <f t="shared" si="51"/>
        <v>160141658</v>
      </c>
      <c r="AI66" s="6">
        <f t="shared" si="51"/>
        <v>142548764</v>
      </c>
      <c r="AJ66" s="6">
        <f t="shared" si="51"/>
        <v>209082180</v>
      </c>
      <c r="AK66" s="6">
        <f t="shared" si="51"/>
        <v>128328659</v>
      </c>
      <c r="AL66" s="6">
        <f t="shared" si="51"/>
        <v>200904158</v>
      </c>
      <c r="AM66" s="6"/>
      <c r="AN66" s="6">
        <f t="shared" si="51"/>
        <v>196961082</v>
      </c>
      <c r="AO66" s="6"/>
      <c r="AP66" s="6">
        <f t="shared" si="51"/>
        <v>175021543</v>
      </c>
      <c r="AQ66" s="6"/>
      <c r="AR66" s="6">
        <f t="shared" si="51"/>
        <v>174314033</v>
      </c>
      <c r="AS66" s="6"/>
      <c r="AT66" s="6">
        <f t="shared" si="51"/>
        <v>156803958</v>
      </c>
      <c r="AU66" s="6"/>
      <c r="AV66" s="6">
        <f t="shared" si="51"/>
        <v>147862440</v>
      </c>
      <c r="AW66" s="6"/>
      <c r="AX66" s="6">
        <f t="shared" si="51"/>
        <v>134765955</v>
      </c>
      <c r="AY66" s="6"/>
      <c r="AZ66" s="6">
        <f t="shared" si="51"/>
        <v>2004440566</v>
      </c>
      <c r="BA66" s="6">
        <f t="shared" si="51"/>
        <v>482712566</v>
      </c>
      <c r="BB66" s="6">
        <f t="shared" si="51"/>
        <v>1521728000</v>
      </c>
      <c r="BC66" s="12"/>
      <c r="BD66" s="12">
        <f t="shared" si="51"/>
        <v>0</v>
      </c>
      <c r="BF66" s="76">
        <f t="shared" si="3"/>
        <v>0</v>
      </c>
      <c r="BG66" s="76"/>
    </row>
    <row r="67" spans="1:59" ht="16.5" customHeight="1">
      <c r="A67" s="36" t="s">
        <v>171</v>
      </c>
      <c r="B67" s="36" t="s">
        <v>92</v>
      </c>
      <c r="C67" s="36"/>
      <c r="D67" s="36"/>
      <c r="E67" s="36" t="s">
        <v>93</v>
      </c>
      <c r="F67" s="65"/>
      <c r="G67" s="6">
        <f>+G68</f>
        <v>16000000</v>
      </c>
      <c r="H67" s="6">
        <f aca="true" t="shared" si="52" ref="H67:BB70">+H68</f>
        <v>0</v>
      </c>
      <c r="I67" s="6">
        <f t="shared" si="52"/>
        <v>0</v>
      </c>
      <c r="J67" s="6">
        <f t="shared" si="52"/>
        <v>0</v>
      </c>
      <c r="K67" s="6">
        <f t="shared" si="52"/>
        <v>0</v>
      </c>
      <c r="L67" s="6">
        <f t="shared" si="52"/>
        <v>0</v>
      </c>
      <c r="M67" s="6">
        <f t="shared" si="52"/>
        <v>0</v>
      </c>
      <c r="N67" s="6">
        <f t="shared" si="52"/>
        <v>0</v>
      </c>
      <c r="O67" s="6">
        <f t="shared" si="52"/>
        <v>0</v>
      </c>
      <c r="P67" s="6">
        <f t="shared" si="52"/>
        <v>0</v>
      </c>
      <c r="Q67" s="6">
        <f t="shared" si="52"/>
        <v>0</v>
      </c>
      <c r="R67" s="6">
        <f t="shared" si="52"/>
        <v>14000000</v>
      </c>
      <c r="S67" s="6">
        <f t="shared" si="52"/>
        <v>0</v>
      </c>
      <c r="T67" s="6">
        <f t="shared" si="52"/>
        <v>0</v>
      </c>
      <c r="U67" s="6">
        <f t="shared" si="52"/>
        <v>0</v>
      </c>
      <c r="V67" s="6">
        <f t="shared" si="52"/>
        <v>0</v>
      </c>
      <c r="W67" s="6">
        <f t="shared" si="52"/>
        <v>0</v>
      </c>
      <c r="X67" s="6">
        <f t="shared" si="52"/>
        <v>0</v>
      </c>
      <c r="Y67" s="6">
        <f t="shared" si="52"/>
        <v>0</v>
      </c>
      <c r="Z67" s="6">
        <f t="shared" si="52"/>
        <v>0</v>
      </c>
      <c r="AA67" s="53">
        <f t="shared" si="52"/>
        <v>2000000</v>
      </c>
      <c r="AB67" s="6">
        <f t="shared" si="52"/>
        <v>0</v>
      </c>
      <c r="AC67" s="6">
        <f t="shared" si="52"/>
        <v>0</v>
      </c>
      <c r="AD67" s="6">
        <f t="shared" si="52"/>
        <v>0</v>
      </c>
      <c r="AE67" s="6">
        <f t="shared" si="52"/>
        <v>0</v>
      </c>
      <c r="AF67" s="6">
        <f t="shared" si="52"/>
        <v>0</v>
      </c>
      <c r="AG67" s="6">
        <f t="shared" si="52"/>
        <v>0</v>
      </c>
      <c r="AH67" s="6">
        <f t="shared" si="52"/>
        <v>2000000</v>
      </c>
      <c r="AI67" s="6">
        <f t="shared" si="52"/>
        <v>0</v>
      </c>
      <c r="AJ67" s="6">
        <f t="shared" si="52"/>
        <v>0</v>
      </c>
      <c r="AK67" s="6">
        <f t="shared" si="52"/>
        <v>0</v>
      </c>
      <c r="AL67" s="6">
        <f t="shared" si="52"/>
        <v>0</v>
      </c>
      <c r="AM67" s="6"/>
      <c r="AN67" s="6">
        <f t="shared" si="52"/>
        <v>0</v>
      </c>
      <c r="AO67" s="6"/>
      <c r="AP67" s="6">
        <f t="shared" si="52"/>
        <v>0</v>
      </c>
      <c r="AQ67" s="6"/>
      <c r="AR67" s="6">
        <f t="shared" si="52"/>
        <v>0</v>
      </c>
      <c r="AS67" s="6"/>
      <c r="AT67" s="6">
        <f t="shared" si="52"/>
        <v>0</v>
      </c>
      <c r="AU67" s="6"/>
      <c r="AV67" s="6">
        <f t="shared" si="52"/>
        <v>0</v>
      </c>
      <c r="AW67" s="6"/>
      <c r="AX67" s="6">
        <f t="shared" si="52"/>
        <v>0</v>
      </c>
      <c r="AY67" s="6"/>
      <c r="AZ67" s="6">
        <f t="shared" si="52"/>
        <v>2000000</v>
      </c>
      <c r="BA67" s="6">
        <f t="shared" si="52"/>
        <v>0</v>
      </c>
      <c r="BB67" s="6">
        <f t="shared" si="52"/>
        <v>2000000</v>
      </c>
      <c r="BC67" s="12"/>
      <c r="BD67" s="12">
        <f>+BD68</f>
        <v>0</v>
      </c>
      <c r="BF67" s="76">
        <f t="shared" si="3"/>
        <v>0</v>
      </c>
      <c r="BG67" s="76"/>
    </row>
    <row r="68" spans="1:59" ht="16.5" customHeight="1">
      <c r="A68" s="36" t="s">
        <v>218</v>
      </c>
      <c r="B68" s="36" t="s">
        <v>94</v>
      </c>
      <c r="C68" s="36"/>
      <c r="D68" s="36"/>
      <c r="E68" s="36" t="s">
        <v>95</v>
      </c>
      <c r="F68" s="65"/>
      <c r="G68" s="6">
        <f>+G69</f>
        <v>16000000</v>
      </c>
      <c r="H68" s="6">
        <f t="shared" si="52"/>
        <v>0</v>
      </c>
      <c r="I68" s="6">
        <f t="shared" si="52"/>
        <v>0</v>
      </c>
      <c r="J68" s="6">
        <f t="shared" si="52"/>
        <v>0</v>
      </c>
      <c r="K68" s="6">
        <f t="shared" si="52"/>
        <v>0</v>
      </c>
      <c r="L68" s="6">
        <f t="shared" si="52"/>
        <v>0</v>
      </c>
      <c r="M68" s="6">
        <f t="shared" si="52"/>
        <v>0</v>
      </c>
      <c r="N68" s="6">
        <f t="shared" si="52"/>
        <v>0</v>
      </c>
      <c r="O68" s="6">
        <f t="shared" si="52"/>
        <v>0</v>
      </c>
      <c r="P68" s="6">
        <f t="shared" si="52"/>
        <v>0</v>
      </c>
      <c r="Q68" s="6">
        <f t="shared" si="52"/>
        <v>0</v>
      </c>
      <c r="R68" s="6">
        <f t="shared" si="52"/>
        <v>14000000</v>
      </c>
      <c r="S68" s="6">
        <f t="shared" si="52"/>
        <v>0</v>
      </c>
      <c r="T68" s="6">
        <f t="shared" si="52"/>
        <v>0</v>
      </c>
      <c r="U68" s="6">
        <f t="shared" si="52"/>
        <v>0</v>
      </c>
      <c r="V68" s="6">
        <f t="shared" si="52"/>
        <v>0</v>
      </c>
      <c r="W68" s="6">
        <f t="shared" si="52"/>
        <v>0</v>
      </c>
      <c r="X68" s="6">
        <f t="shared" si="52"/>
        <v>0</v>
      </c>
      <c r="Y68" s="6">
        <f t="shared" si="52"/>
        <v>0</v>
      </c>
      <c r="Z68" s="6">
        <f t="shared" si="52"/>
        <v>0</v>
      </c>
      <c r="AA68" s="53">
        <f t="shared" si="52"/>
        <v>2000000</v>
      </c>
      <c r="AB68" s="6">
        <f t="shared" si="52"/>
        <v>0</v>
      </c>
      <c r="AC68" s="6">
        <f t="shared" si="52"/>
        <v>0</v>
      </c>
      <c r="AD68" s="6">
        <f t="shared" si="52"/>
        <v>0</v>
      </c>
      <c r="AE68" s="6">
        <f t="shared" si="52"/>
        <v>0</v>
      </c>
      <c r="AF68" s="6">
        <f t="shared" si="52"/>
        <v>0</v>
      </c>
      <c r="AG68" s="6">
        <f t="shared" si="52"/>
        <v>0</v>
      </c>
      <c r="AH68" s="6">
        <f t="shared" si="52"/>
        <v>2000000</v>
      </c>
      <c r="AI68" s="6">
        <f t="shared" si="52"/>
        <v>0</v>
      </c>
      <c r="AJ68" s="6">
        <f t="shared" si="52"/>
        <v>0</v>
      </c>
      <c r="AK68" s="6">
        <f t="shared" si="52"/>
        <v>0</v>
      </c>
      <c r="AL68" s="6">
        <f t="shared" si="52"/>
        <v>0</v>
      </c>
      <c r="AM68" s="6"/>
      <c r="AN68" s="6">
        <f t="shared" si="52"/>
        <v>0</v>
      </c>
      <c r="AO68" s="6"/>
      <c r="AP68" s="6">
        <f t="shared" si="52"/>
        <v>0</v>
      </c>
      <c r="AQ68" s="6"/>
      <c r="AR68" s="6">
        <f t="shared" si="52"/>
        <v>0</v>
      </c>
      <c r="AS68" s="6"/>
      <c r="AT68" s="6">
        <f t="shared" si="52"/>
        <v>0</v>
      </c>
      <c r="AU68" s="6"/>
      <c r="AV68" s="6">
        <f t="shared" si="52"/>
        <v>0</v>
      </c>
      <c r="AW68" s="6"/>
      <c r="AX68" s="6">
        <f t="shared" si="52"/>
        <v>0</v>
      </c>
      <c r="AY68" s="6"/>
      <c r="AZ68" s="6">
        <f t="shared" si="52"/>
        <v>2000000</v>
      </c>
      <c r="BA68" s="6">
        <f t="shared" si="52"/>
        <v>0</v>
      </c>
      <c r="BB68" s="6">
        <f t="shared" si="52"/>
        <v>2000000</v>
      </c>
      <c r="BC68" s="12"/>
      <c r="BD68" s="12">
        <f>+BD69</f>
        <v>0</v>
      </c>
      <c r="BF68" s="76">
        <f t="shared" si="3"/>
        <v>0</v>
      </c>
      <c r="BG68" s="76"/>
    </row>
    <row r="69" spans="1:59" ht="16.5" customHeight="1">
      <c r="A69" s="36" t="s">
        <v>219</v>
      </c>
      <c r="B69" s="36" t="s">
        <v>96</v>
      </c>
      <c r="C69" s="36"/>
      <c r="D69" s="36"/>
      <c r="E69" s="36" t="s">
        <v>99</v>
      </c>
      <c r="F69" s="65"/>
      <c r="G69" s="6">
        <f>+G70</f>
        <v>16000000</v>
      </c>
      <c r="H69" s="6">
        <f t="shared" si="52"/>
        <v>0</v>
      </c>
      <c r="I69" s="6">
        <f t="shared" si="52"/>
        <v>0</v>
      </c>
      <c r="J69" s="6">
        <f t="shared" si="52"/>
        <v>0</v>
      </c>
      <c r="K69" s="6">
        <f t="shared" si="52"/>
        <v>0</v>
      </c>
      <c r="L69" s="6">
        <f t="shared" si="52"/>
        <v>0</v>
      </c>
      <c r="M69" s="6">
        <f t="shared" si="52"/>
        <v>0</v>
      </c>
      <c r="N69" s="6">
        <f t="shared" si="52"/>
        <v>0</v>
      </c>
      <c r="O69" s="6">
        <f t="shared" si="52"/>
        <v>0</v>
      </c>
      <c r="P69" s="6">
        <f t="shared" si="52"/>
        <v>0</v>
      </c>
      <c r="Q69" s="6">
        <f t="shared" si="52"/>
        <v>0</v>
      </c>
      <c r="R69" s="6">
        <f t="shared" si="52"/>
        <v>14000000</v>
      </c>
      <c r="S69" s="6">
        <f t="shared" si="52"/>
        <v>0</v>
      </c>
      <c r="T69" s="6">
        <f t="shared" si="52"/>
        <v>0</v>
      </c>
      <c r="U69" s="6">
        <f t="shared" si="52"/>
        <v>0</v>
      </c>
      <c r="V69" s="6">
        <f t="shared" si="52"/>
        <v>0</v>
      </c>
      <c r="W69" s="6">
        <f t="shared" si="52"/>
        <v>0</v>
      </c>
      <c r="X69" s="6">
        <f t="shared" si="52"/>
        <v>0</v>
      </c>
      <c r="Y69" s="6">
        <f t="shared" si="52"/>
        <v>0</v>
      </c>
      <c r="Z69" s="6">
        <f t="shared" si="52"/>
        <v>0</v>
      </c>
      <c r="AA69" s="53">
        <f t="shared" si="52"/>
        <v>2000000</v>
      </c>
      <c r="AB69" s="6">
        <f t="shared" si="52"/>
        <v>0</v>
      </c>
      <c r="AC69" s="6">
        <f t="shared" si="52"/>
        <v>0</v>
      </c>
      <c r="AD69" s="6">
        <f t="shared" si="52"/>
        <v>0</v>
      </c>
      <c r="AE69" s="6">
        <f t="shared" si="52"/>
        <v>0</v>
      </c>
      <c r="AF69" s="6">
        <f t="shared" si="52"/>
        <v>0</v>
      </c>
      <c r="AG69" s="6">
        <f t="shared" si="52"/>
        <v>0</v>
      </c>
      <c r="AH69" s="6">
        <f t="shared" si="52"/>
        <v>2000000</v>
      </c>
      <c r="AI69" s="6">
        <f t="shared" si="52"/>
        <v>0</v>
      </c>
      <c r="AJ69" s="6">
        <f t="shared" si="52"/>
        <v>0</v>
      </c>
      <c r="AK69" s="6">
        <f t="shared" si="52"/>
        <v>0</v>
      </c>
      <c r="AL69" s="6">
        <f t="shared" si="52"/>
        <v>0</v>
      </c>
      <c r="AM69" s="6"/>
      <c r="AN69" s="6">
        <f t="shared" si="52"/>
        <v>0</v>
      </c>
      <c r="AO69" s="6"/>
      <c r="AP69" s="6">
        <f t="shared" si="52"/>
        <v>0</v>
      </c>
      <c r="AQ69" s="6"/>
      <c r="AR69" s="6">
        <f t="shared" si="52"/>
        <v>0</v>
      </c>
      <c r="AS69" s="6"/>
      <c r="AT69" s="6">
        <f t="shared" si="52"/>
        <v>0</v>
      </c>
      <c r="AU69" s="6"/>
      <c r="AV69" s="6">
        <f t="shared" si="52"/>
        <v>0</v>
      </c>
      <c r="AW69" s="6"/>
      <c r="AX69" s="6">
        <f t="shared" si="52"/>
        <v>0</v>
      </c>
      <c r="AY69" s="6"/>
      <c r="AZ69" s="6">
        <f t="shared" si="52"/>
        <v>2000000</v>
      </c>
      <c r="BA69" s="6">
        <f t="shared" si="52"/>
        <v>0</v>
      </c>
      <c r="BB69" s="6">
        <f t="shared" si="52"/>
        <v>2000000</v>
      </c>
      <c r="BC69" s="12"/>
      <c r="BD69" s="12">
        <f>+BD70</f>
        <v>0</v>
      </c>
      <c r="BF69" s="76">
        <f t="shared" si="3"/>
        <v>0</v>
      </c>
      <c r="BG69" s="76"/>
    </row>
    <row r="70" spans="1:59" ht="16.5" customHeight="1">
      <c r="A70" s="36" t="s">
        <v>220</v>
      </c>
      <c r="B70" s="36" t="s">
        <v>97</v>
      </c>
      <c r="C70" s="36"/>
      <c r="D70" s="36"/>
      <c r="E70" s="36" t="s">
        <v>98</v>
      </c>
      <c r="F70" s="65"/>
      <c r="G70" s="6">
        <f>+G71</f>
        <v>16000000</v>
      </c>
      <c r="H70" s="6">
        <f t="shared" si="52"/>
        <v>0</v>
      </c>
      <c r="I70" s="6">
        <f t="shared" si="52"/>
        <v>0</v>
      </c>
      <c r="J70" s="6">
        <f t="shared" si="52"/>
        <v>0</v>
      </c>
      <c r="K70" s="6">
        <f t="shared" si="52"/>
        <v>0</v>
      </c>
      <c r="L70" s="6">
        <f t="shared" si="52"/>
        <v>0</v>
      </c>
      <c r="M70" s="6">
        <f t="shared" si="52"/>
        <v>0</v>
      </c>
      <c r="N70" s="6">
        <f t="shared" si="52"/>
        <v>0</v>
      </c>
      <c r="O70" s="6">
        <f t="shared" si="52"/>
        <v>0</v>
      </c>
      <c r="P70" s="6">
        <f t="shared" si="52"/>
        <v>0</v>
      </c>
      <c r="Q70" s="6">
        <f t="shared" si="52"/>
        <v>0</v>
      </c>
      <c r="R70" s="6">
        <f t="shared" si="52"/>
        <v>14000000</v>
      </c>
      <c r="S70" s="6">
        <f t="shared" si="52"/>
        <v>0</v>
      </c>
      <c r="T70" s="6">
        <f t="shared" si="52"/>
        <v>0</v>
      </c>
      <c r="U70" s="6">
        <f t="shared" si="52"/>
        <v>0</v>
      </c>
      <c r="V70" s="6">
        <f t="shared" si="52"/>
        <v>0</v>
      </c>
      <c r="W70" s="6">
        <f t="shared" si="52"/>
        <v>0</v>
      </c>
      <c r="X70" s="6">
        <f t="shared" si="52"/>
        <v>0</v>
      </c>
      <c r="Y70" s="6">
        <f t="shared" si="52"/>
        <v>0</v>
      </c>
      <c r="Z70" s="6">
        <f t="shared" si="52"/>
        <v>0</v>
      </c>
      <c r="AA70" s="53">
        <f t="shared" si="52"/>
        <v>2000000</v>
      </c>
      <c r="AB70" s="6">
        <f t="shared" si="52"/>
        <v>0</v>
      </c>
      <c r="AC70" s="6">
        <f t="shared" si="52"/>
        <v>0</v>
      </c>
      <c r="AD70" s="6">
        <f t="shared" si="52"/>
        <v>0</v>
      </c>
      <c r="AE70" s="6">
        <f t="shared" si="52"/>
        <v>0</v>
      </c>
      <c r="AF70" s="6">
        <f t="shared" si="52"/>
        <v>0</v>
      </c>
      <c r="AG70" s="6">
        <f t="shared" si="52"/>
        <v>0</v>
      </c>
      <c r="AH70" s="6">
        <f t="shared" si="52"/>
        <v>2000000</v>
      </c>
      <c r="AI70" s="6">
        <f t="shared" si="52"/>
        <v>0</v>
      </c>
      <c r="AJ70" s="6">
        <f t="shared" si="52"/>
        <v>0</v>
      </c>
      <c r="AK70" s="6">
        <f t="shared" si="52"/>
        <v>0</v>
      </c>
      <c r="AL70" s="6">
        <f t="shared" si="52"/>
        <v>0</v>
      </c>
      <c r="AM70" s="6"/>
      <c r="AN70" s="6">
        <f t="shared" si="52"/>
        <v>0</v>
      </c>
      <c r="AO70" s="6"/>
      <c r="AP70" s="6">
        <f t="shared" si="52"/>
        <v>0</v>
      </c>
      <c r="AQ70" s="6"/>
      <c r="AR70" s="6">
        <f t="shared" si="52"/>
        <v>0</v>
      </c>
      <c r="AS70" s="6"/>
      <c r="AT70" s="6">
        <f t="shared" si="52"/>
        <v>0</v>
      </c>
      <c r="AU70" s="6"/>
      <c r="AV70" s="6">
        <f t="shared" si="52"/>
        <v>0</v>
      </c>
      <c r="AW70" s="6"/>
      <c r="AX70" s="6">
        <f t="shared" si="52"/>
        <v>0</v>
      </c>
      <c r="AY70" s="6"/>
      <c r="AZ70" s="6">
        <f t="shared" si="52"/>
        <v>2000000</v>
      </c>
      <c r="BA70" s="6">
        <f t="shared" si="52"/>
        <v>0</v>
      </c>
      <c r="BB70" s="6">
        <f t="shared" si="52"/>
        <v>2000000</v>
      </c>
      <c r="BC70" s="12"/>
      <c r="BD70" s="12">
        <f>+BD71</f>
        <v>0</v>
      </c>
      <c r="BF70" s="76">
        <f t="shared" si="3"/>
        <v>0</v>
      </c>
      <c r="BG70" s="76"/>
    </row>
    <row r="71" spans="1:59" ht="16.5" customHeight="1">
      <c r="A71" s="1" t="s">
        <v>221</v>
      </c>
      <c r="B71" s="1" t="s">
        <v>100</v>
      </c>
      <c r="C71" s="1"/>
      <c r="D71" s="1"/>
      <c r="E71" s="31" t="s">
        <v>132</v>
      </c>
      <c r="F71" s="65" t="s">
        <v>256</v>
      </c>
      <c r="G71" s="52">
        <v>16000000</v>
      </c>
      <c r="H71" s="73"/>
      <c r="I71" s="5"/>
      <c r="J71" s="5"/>
      <c r="K71" s="5"/>
      <c r="L71" s="5"/>
      <c r="M71" s="5"/>
      <c r="N71" s="5"/>
      <c r="O71" s="5"/>
      <c r="P71" s="5"/>
      <c r="Q71" s="5"/>
      <c r="R71" s="5">
        <v>14000000</v>
      </c>
      <c r="S71" s="5"/>
      <c r="T71" s="5"/>
      <c r="U71" s="5"/>
      <c r="V71" s="5"/>
      <c r="W71" s="5"/>
      <c r="X71" s="5"/>
      <c r="Y71" s="5"/>
      <c r="Z71" s="5">
        <f>+S71+T71+U71+V71+W71+X71+Y71</f>
        <v>0</v>
      </c>
      <c r="AA71" s="89">
        <f>+G71+H71-I71-J71-R71+Z71</f>
        <v>2000000</v>
      </c>
      <c r="AB71" s="5">
        <v>0</v>
      </c>
      <c r="AC71" s="5"/>
      <c r="AD71" s="5">
        <v>0</v>
      </c>
      <c r="AE71" s="5"/>
      <c r="AF71" s="5">
        <v>0</v>
      </c>
      <c r="AG71" s="5"/>
      <c r="AH71" s="5">
        <v>2000000</v>
      </c>
      <c r="AI71" s="5"/>
      <c r="AJ71" s="5">
        <v>0</v>
      </c>
      <c r="AK71" s="5"/>
      <c r="AL71" s="5">
        <v>0</v>
      </c>
      <c r="AM71" s="5"/>
      <c r="AN71" s="5"/>
      <c r="AO71" s="5"/>
      <c r="AP71" s="5">
        <v>0</v>
      </c>
      <c r="AQ71" s="5"/>
      <c r="AR71" s="5">
        <v>0</v>
      </c>
      <c r="AS71" s="5"/>
      <c r="AT71" s="5">
        <v>0</v>
      </c>
      <c r="AU71" s="5"/>
      <c r="AV71" s="5">
        <v>0</v>
      </c>
      <c r="AW71" s="5"/>
      <c r="AX71" s="5">
        <v>0</v>
      </c>
      <c r="AY71" s="5"/>
      <c r="AZ71" s="5">
        <f>+AB71+AD71+AF71+AH71+AJ71+AL71+AN71+AP71+AR71+AT71+AV71+AX71</f>
        <v>2000000</v>
      </c>
      <c r="BA71" s="15">
        <f>AY71+AW71+AU71+AS71+AQ71+AO71+AM71+AK71+AI71+AG71+AE71+AC71</f>
        <v>0</v>
      </c>
      <c r="BB71" s="5">
        <f>+AA71-BA71</f>
        <v>2000000</v>
      </c>
      <c r="BD71" s="27">
        <f>+AA71-AZ71</f>
        <v>0</v>
      </c>
      <c r="BF71" s="76">
        <f aca="true" t="shared" si="53" ref="BF71:BF136">AA71-AZ71</f>
        <v>0</v>
      </c>
      <c r="BG71" s="76"/>
    </row>
    <row r="72" spans="1:59" ht="16.5" customHeight="1">
      <c r="A72" s="36" t="s">
        <v>172</v>
      </c>
      <c r="B72" s="36" t="s">
        <v>101</v>
      </c>
      <c r="C72" s="36"/>
      <c r="D72" s="36"/>
      <c r="E72" s="36" t="s">
        <v>102</v>
      </c>
      <c r="F72" s="65"/>
      <c r="G72" s="53">
        <f>+G73+G78</f>
        <v>1988440566</v>
      </c>
      <c r="H72" s="6">
        <f aca="true" t="shared" si="54" ref="H72:BB72">+H73+H78</f>
        <v>0</v>
      </c>
      <c r="I72" s="6">
        <f t="shared" si="54"/>
        <v>0</v>
      </c>
      <c r="J72" s="6">
        <f t="shared" si="54"/>
        <v>0</v>
      </c>
      <c r="K72" s="6">
        <f t="shared" si="54"/>
        <v>0</v>
      </c>
      <c r="L72" s="6">
        <f t="shared" si="54"/>
        <v>0</v>
      </c>
      <c r="M72" s="6">
        <f t="shared" si="54"/>
        <v>0</v>
      </c>
      <c r="N72" s="6">
        <f t="shared" si="54"/>
        <v>0</v>
      </c>
      <c r="O72" s="6">
        <f t="shared" si="54"/>
        <v>0</v>
      </c>
      <c r="P72" s="6">
        <f t="shared" si="54"/>
        <v>0</v>
      </c>
      <c r="Q72" s="6">
        <f t="shared" si="54"/>
        <v>0</v>
      </c>
      <c r="R72" s="6">
        <f t="shared" si="54"/>
        <v>82725718</v>
      </c>
      <c r="S72" s="6">
        <f t="shared" si="54"/>
        <v>0</v>
      </c>
      <c r="T72" s="6">
        <f t="shared" si="54"/>
        <v>0</v>
      </c>
      <c r="U72" s="6">
        <f t="shared" si="54"/>
        <v>0</v>
      </c>
      <c r="V72" s="6">
        <f t="shared" si="54"/>
        <v>0</v>
      </c>
      <c r="W72" s="6">
        <f t="shared" si="54"/>
        <v>0</v>
      </c>
      <c r="X72" s="6">
        <f t="shared" si="54"/>
        <v>0</v>
      </c>
      <c r="Y72" s="6">
        <f t="shared" si="54"/>
        <v>0</v>
      </c>
      <c r="Z72" s="6">
        <f t="shared" si="54"/>
        <v>96725718</v>
      </c>
      <c r="AA72" s="53">
        <f t="shared" si="54"/>
        <v>2002440566</v>
      </c>
      <c r="AB72" s="6">
        <f t="shared" si="54"/>
        <v>666667</v>
      </c>
      <c r="AC72" s="6">
        <f>+AC73+AC78</f>
        <v>1447755</v>
      </c>
      <c r="AD72" s="6">
        <f t="shared" si="54"/>
        <v>201100587</v>
      </c>
      <c r="AE72" s="6">
        <f t="shared" si="54"/>
        <v>71404939</v>
      </c>
      <c r="AF72" s="6">
        <f t="shared" si="54"/>
        <v>246816305</v>
      </c>
      <c r="AG72" s="6">
        <f t="shared" si="54"/>
        <v>138982449</v>
      </c>
      <c r="AH72" s="6">
        <f t="shared" si="54"/>
        <v>158141658</v>
      </c>
      <c r="AI72" s="6">
        <f t="shared" si="54"/>
        <v>142548764</v>
      </c>
      <c r="AJ72" s="6">
        <f t="shared" si="54"/>
        <v>209082180</v>
      </c>
      <c r="AK72" s="6">
        <f t="shared" si="54"/>
        <v>128328659</v>
      </c>
      <c r="AL72" s="6">
        <f t="shared" si="54"/>
        <v>200904158</v>
      </c>
      <c r="AM72" s="6"/>
      <c r="AN72" s="6">
        <f t="shared" si="54"/>
        <v>196961082</v>
      </c>
      <c r="AO72" s="6"/>
      <c r="AP72" s="6">
        <f t="shared" si="54"/>
        <v>175021543</v>
      </c>
      <c r="AQ72" s="6"/>
      <c r="AR72" s="6">
        <f t="shared" si="54"/>
        <v>174314033</v>
      </c>
      <c r="AS72" s="6"/>
      <c r="AT72" s="6">
        <f t="shared" si="54"/>
        <v>156803958</v>
      </c>
      <c r="AU72" s="6"/>
      <c r="AV72" s="6">
        <f t="shared" si="54"/>
        <v>147862440</v>
      </c>
      <c r="AW72" s="6"/>
      <c r="AX72" s="6">
        <f t="shared" si="54"/>
        <v>134765955</v>
      </c>
      <c r="AY72" s="6"/>
      <c r="AZ72" s="6">
        <f t="shared" si="54"/>
        <v>2002440566</v>
      </c>
      <c r="BA72" s="6">
        <f t="shared" si="54"/>
        <v>482712566</v>
      </c>
      <c r="BB72" s="6">
        <f t="shared" si="54"/>
        <v>1519728000</v>
      </c>
      <c r="BC72" s="12"/>
      <c r="BD72" s="12">
        <f>+BD73+BD78</f>
        <v>0</v>
      </c>
      <c r="BF72" s="76">
        <f t="shared" si="53"/>
        <v>0</v>
      </c>
      <c r="BG72" s="76"/>
    </row>
    <row r="73" spans="1:59" ht="16.5" customHeight="1">
      <c r="A73" s="36" t="s">
        <v>222</v>
      </c>
      <c r="B73" s="36" t="s">
        <v>103</v>
      </c>
      <c r="C73" s="36"/>
      <c r="D73" s="36"/>
      <c r="E73" s="36" t="s">
        <v>104</v>
      </c>
      <c r="F73" s="65"/>
      <c r="G73" s="53">
        <f>SUM(G74:G77)</f>
        <v>29480000</v>
      </c>
      <c r="H73" s="6">
        <f aca="true" t="shared" si="55" ref="H73:BD73">SUM(H74:H77)</f>
        <v>0</v>
      </c>
      <c r="I73" s="6">
        <f t="shared" si="55"/>
        <v>0</v>
      </c>
      <c r="J73" s="6">
        <f t="shared" si="55"/>
        <v>0</v>
      </c>
      <c r="K73" s="6">
        <f t="shared" si="55"/>
        <v>0</v>
      </c>
      <c r="L73" s="6">
        <f t="shared" si="55"/>
        <v>0</v>
      </c>
      <c r="M73" s="6">
        <f t="shared" si="55"/>
        <v>0</v>
      </c>
      <c r="N73" s="6">
        <f t="shared" si="55"/>
        <v>0</v>
      </c>
      <c r="O73" s="6">
        <f t="shared" si="55"/>
        <v>0</v>
      </c>
      <c r="P73" s="6">
        <f t="shared" si="55"/>
        <v>0</v>
      </c>
      <c r="Q73" s="6">
        <f t="shared" si="55"/>
        <v>0</v>
      </c>
      <c r="R73" s="6">
        <f t="shared" si="55"/>
        <v>16125718</v>
      </c>
      <c r="S73" s="6">
        <f t="shared" si="55"/>
        <v>0</v>
      </c>
      <c r="T73" s="6">
        <f t="shared" si="55"/>
        <v>0</v>
      </c>
      <c r="U73" s="6">
        <f t="shared" si="55"/>
        <v>0</v>
      </c>
      <c r="V73" s="6">
        <f t="shared" si="55"/>
        <v>0</v>
      </c>
      <c r="W73" s="6">
        <f t="shared" si="55"/>
        <v>0</v>
      </c>
      <c r="X73" s="6">
        <f t="shared" si="55"/>
        <v>0</v>
      </c>
      <c r="Y73" s="6">
        <f t="shared" si="55"/>
        <v>0</v>
      </c>
      <c r="Z73" s="6">
        <f t="shared" si="55"/>
        <v>0</v>
      </c>
      <c r="AA73" s="53">
        <f t="shared" si="55"/>
        <v>13354282</v>
      </c>
      <c r="AB73" s="6">
        <f t="shared" si="55"/>
        <v>0</v>
      </c>
      <c r="AC73" s="6">
        <f>SUM(AC74:AC77)</f>
        <v>0</v>
      </c>
      <c r="AD73" s="6">
        <f t="shared" si="55"/>
        <v>0</v>
      </c>
      <c r="AE73" s="6">
        <f t="shared" si="55"/>
        <v>0</v>
      </c>
      <c r="AF73" s="6">
        <f t="shared" si="55"/>
        <v>0</v>
      </c>
      <c r="AG73" s="6">
        <f t="shared" si="55"/>
        <v>413100</v>
      </c>
      <c r="AH73" s="6">
        <f t="shared" si="55"/>
        <v>3383571</v>
      </c>
      <c r="AI73" s="6">
        <f t="shared" si="55"/>
        <v>0</v>
      </c>
      <c r="AJ73" s="6">
        <f t="shared" si="55"/>
        <v>1383571</v>
      </c>
      <c r="AK73" s="6">
        <f t="shared" si="55"/>
        <v>499500</v>
      </c>
      <c r="AL73" s="6">
        <f t="shared" si="55"/>
        <v>1383571</v>
      </c>
      <c r="AM73" s="6"/>
      <c r="AN73" s="6">
        <f t="shared" si="55"/>
        <v>1383571</v>
      </c>
      <c r="AO73" s="6"/>
      <c r="AP73" s="6">
        <f t="shared" si="55"/>
        <v>2257853</v>
      </c>
      <c r="AQ73" s="6"/>
      <c r="AR73" s="6">
        <f t="shared" si="55"/>
        <v>1383571</v>
      </c>
      <c r="AS73" s="6"/>
      <c r="AT73" s="6">
        <f t="shared" si="55"/>
        <v>1383574</v>
      </c>
      <c r="AU73" s="6"/>
      <c r="AV73" s="6">
        <f t="shared" si="55"/>
        <v>795000</v>
      </c>
      <c r="AW73" s="6"/>
      <c r="AX73" s="6">
        <f t="shared" si="55"/>
        <v>0</v>
      </c>
      <c r="AY73" s="6"/>
      <c r="AZ73" s="6">
        <f t="shared" si="55"/>
        <v>13354282</v>
      </c>
      <c r="BA73" s="6">
        <f t="shared" si="55"/>
        <v>912600</v>
      </c>
      <c r="BB73" s="6">
        <f t="shared" si="55"/>
        <v>12441682</v>
      </c>
      <c r="BC73" s="12"/>
      <c r="BD73" s="12">
        <f t="shared" si="55"/>
        <v>0</v>
      </c>
      <c r="BF73" s="76">
        <f t="shared" si="53"/>
        <v>0</v>
      </c>
      <c r="BG73" s="76"/>
    </row>
    <row r="74" spans="1:59" ht="16.5" customHeight="1">
      <c r="A74" s="1" t="s">
        <v>223</v>
      </c>
      <c r="B74" s="109" t="s">
        <v>443</v>
      </c>
      <c r="C74" s="1"/>
      <c r="D74" s="1"/>
      <c r="E74" s="1" t="s">
        <v>105</v>
      </c>
      <c r="F74" s="65" t="s">
        <v>256</v>
      </c>
      <c r="G74" s="52">
        <v>16000000</v>
      </c>
      <c r="H74" s="73"/>
      <c r="I74" s="5"/>
      <c r="J74" s="5"/>
      <c r="K74" s="5"/>
      <c r="L74" s="5"/>
      <c r="M74" s="5"/>
      <c r="N74" s="5"/>
      <c r="O74" s="5"/>
      <c r="P74" s="5"/>
      <c r="Q74" s="5"/>
      <c r="R74" s="5">
        <v>14000000</v>
      </c>
      <c r="S74" s="5"/>
      <c r="T74" s="5"/>
      <c r="U74" s="5"/>
      <c r="V74" s="5"/>
      <c r="W74" s="5"/>
      <c r="X74" s="5"/>
      <c r="Y74" s="5"/>
      <c r="Z74" s="5">
        <f>+S74+T74+U74+V74+W74+X74+Y74</f>
        <v>0</v>
      </c>
      <c r="AA74" s="89">
        <f>+G74+H74-I74-J74-R74+Z74</f>
        <v>2000000</v>
      </c>
      <c r="AB74" s="5"/>
      <c r="AC74" s="5"/>
      <c r="AD74" s="5"/>
      <c r="AE74" s="5"/>
      <c r="AF74" s="5"/>
      <c r="AG74" s="5"/>
      <c r="AH74" s="5">
        <v>2000000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>
        <f aca="true" t="shared" si="56" ref="AZ74:AZ96">+AB74+AD74+AF74+AH74+AJ74+AL74+AN74+AP74+AR74+AT74+AV74+AX74</f>
        <v>2000000</v>
      </c>
      <c r="BA74" s="15">
        <f aca="true" t="shared" si="57" ref="BA74:BA96">AY74+AW74+AU74+AS74+AQ74+AO74+AM74+AK74+AI74+AG74+AE74+AC74</f>
        <v>0</v>
      </c>
      <c r="BB74" s="5">
        <f>+AA74-BA74</f>
        <v>2000000</v>
      </c>
      <c r="BD74" s="27">
        <f>+AA74-AZ74</f>
        <v>0</v>
      </c>
      <c r="BF74" s="76">
        <f t="shared" si="53"/>
        <v>0</v>
      </c>
      <c r="BG74" s="76"/>
    </row>
    <row r="75" spans="1:59" ht="16.5" customHeight="1">
      <c r="A75" s="1" t="s">
        <v>224</v>
      </c>
      <c r="B75" s="109" t="s">
        <v>444</v>
      </c>
      <c r="C75" s="1"/>
      <c r="D75" s="1"/>
      <c r="E75" s="1" t="s">
        <v>105</v>
      </c>
      <c r="F75" s="65" t="s">
        <v>256</v>
      </c>
      <c r="G75" s="52">
        <v>3000000</v>
      </c>
      <c r="H75" s="73"/>
      <c r="I75" s="5"/>
      <c r="J75" s="5"/>
      <c r="K75" s="5"/>
      <c r="L75" s="5"/>
      <c r="M75" s="5"/>
      <c r="N75" s="5"/>
      <c r="O75" s="5"/>
      <c r="P75" s="5"/>
      <c r="Q75" s="5"/>
      <c r="R75" s="5">
        <v>2125718</v>
      </c>
      <c r="S75" s="5"/>
      <c r="T75" s="5"/>
      <c r="U75" s="5"/>
      <c r="V75" s="5"/>
      <c r="W75" s="5"/>
      <c r="X75" s="5"/>
      <c r="Y75" s="5"/>
      <c r="Z75" s="5"/>
      <c r="AA75" s="89">
        <f>+G75+H75-I75-J75-R75+Z75</f>
        <v>874282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874282</v>
      </c>
      <c r="AQ75" s="5"/>
      <c r="AR75" s="5"/>
      <c r="AS75" s="5"/>
      <c r="AT75" s="5"/>
      <c r="AU75" s="5"/>
      <c r="AV75" s="5"/>
      <c r="AW75" s="5"/>
      <c r="AX75" s="5"/>
      <c r="AY75" s="5"/>
      <c r="AZ75" s="5">
        <f t="shared" si="56"/>
        <v>874282</v>
      </c>
      <c r="BA75" s="15">
        <f t="shared" si="57"/>
        <v>0</v>
      </c>
      <c r="BB75" s="5">
        <f>AZ75-BA75</f>
        <v>874282</v>
      </c>
      <c r="BD75" s="27"/>
      <c r="BF75" s="76">
        <f t="shared" si="53"/>
        <v>0</v>
      </c>
      <c r="BG75" s="76"/>
    </row>
    <row r="76" spans="1:59" ht="16.5" customHeight="1">
      <c r="A76" s="1" t="s">
        <v>290</v>
      </c>
      <c r="B76" s="109" t="s">
        <v>445</v>
      </c>
      <c r="C76" s="1"/>
      <c r="D76" s="1"/>
      <c r="E76" s="1" t="s">
        <v>105</v>
      </c>
      <c r="F76" s="65" t="s">
        <v>256</v>
      </c>
      <c r="G76" s="52">
        <v>6360000</v>
      </c>
      <c r="H76" s="7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89">
        <f>+G76+H76-I76-J76-R76+Z76</f>
        <v>6360000</v>
      </c>
      <c r="AB76" s="5"/>
      <c r="AC76" s="5"/>
      <c r="AD76" s="5"/>
      <c r="AE76" s="5"/>
      <c r="AF76" s="5"/>
      <c r="AG76" s="5">
        <v>413100</v>
      </c>
      <c r="AH76" s="56">
        <v>795000</v>
      </c>
      <c r="AI76" s="56"/>
      <c r="AJ76" s="56">
        <v>795000</v>
      </c>
      <c r="AK76" s="56">
        <v>499500</v>
      </c>
      <c r="AL76" s="56">
        <v>795000</v>
      </c>
      <c r="AM76" s="56"/>
      <c r="AN76" s="56">
        <v>795000</v>
      </c>
      <c r="AO76" s="56"/>
      <c r="AP76" s="56">
        <v>795000</v>
      </c>
      <c r="AQ76" s="56"/>
      <c r="AR76" s="56">
        <v>795000</v>
      </c>
      <c r="AS76" s="56"/>
      <c r="AT76" s="56">
        <v>795000</v>
      </c>
      <c r="AU76" s="56"/>
      <c r="AV76" s="5">
        <v>795000</v>
      </c>
      <c r="AW76" s="5"/>
      <c r="AX76" s="5"/>
      <c r="AY76" s="5"/>
      <c r="AZ76" s="5">
        <f t="shared" si="56"/>
        <v>6360000</v>
      </c>
      <c r="BA76" s="15">
        <f t="shared" si="57"/>
        <v>912600</v>
      </c>
      <c r="BB76" s="5">
        <f>AZ76-BA76</f>
        <v>5447400</v>
      </c>
      <c r="BD76" s="27"/>
      <c r="BF76" s="76">
        <f t="shared" si="53"/>
        <v>0</v>
      </c>
      <c r="BG76" s="76"/>
    </row>
    <row r="77" spans="1:59" ht="16.5" customHeight="1">
      <c r="A77" s="1" t="s">
        <v>291</v>
      </c>
      <c r="B77" s="109" t="s">
        <v>446</v>
      </c>
      <c r="C77" s="1"/>
      <c r="D77" s="1"/>
      <c r="E77" s="1" t="s">
        <v>105</v>
      </c>
      <c r="F77" s="65" t="s">
        <v>256</v>
      </c>
      <c r="G77" s="52">
        <v>4120000</v>
      </c>
      <c r="H77" s="73"/>
      <c r="I77" s="5"/>
      <c r="J77" s="5"/>
      <c r="K77" s="5"/>
      <c r="L77" s="5"/>
      <c r="M77" s="5"/>
      <c r="N77" s="5"/>
      <c r="O77" s="5"/>
      <c r="P77" s="5"/>
      <c r="Q77" s="5"/>
      <c r="R77" s="5">
        <f>+K77+L77+M77+N77+O77+P77+Q77</f>
        <v>0</v>
      </c>
      <c r="S77" s="5"/>
      <c r="T77" s="5"/>
      <c r="U77" s="5"/>
      <c r="V77" s="5"/>
      <c r="W77" s="5"/>
      <c r="X77" s="5"/>
      <c r="Y77" s="5"/>
      <c r="Z77" s="5">
        <f>+S77+T77+U77+V77+W77+X77+Y77</f>
        <v>0</v>
      </c>
      <c r="AA77" s="89">
        <f>+G77+H77-I77-J77-R77+Z77</f>
        <v>4120000</v>
      </c>
      <c r="AB77" s="5"/>
      <c r="AC77" s="5"/>
      <c r="AD77" s="5"/>
      <c r="AE77" s="5"/>
      <c r="AF77" s="5"/>
      <c r="AG77" s="5"/>
      <c r="AH77" s="56">
        <v>588571</v>
      </c>
      <c r="AI77" s="56"/>
      <c r="AJ77" s="56">
        <v>588571</v>
      </c>
      <c r="AK77" s="56"/>
      <c r="AL77" s="56">
        <v>588571</v>
      </c>
      <c r="AM77" s="56"/>
      <c r="AN77" s="56">
        <v>588571</v>
      </c>
      <c r="AO77" s="56"/>
      <c r="AP77" s="56">
        <v>588571</v>
      </c>
      <c r="AQ77" s="56"/>
      <c r="AR77" s="56">
        <v>588571</v>
      </c>
      <c r="AS77" s="56"/>
      <c r="AT77" s="56">
        <v>588574</v>
      </c>
      <c r="AU77" s="56"/>
      <c r="AV77" s="5"/>
      <c r="AW77" s="5"/>
      <c r="AX77" s="5"/>
      <c r="AY77" s="5"/>
      <c r="AZ77" s="5">
        <f t="shared" si="56"/>
        <v>4120000</v>
      </c>
      <c r="BA77" s="15">
        <f t="shared" si="57"/>
        <v>0</v>
      </c>
      <c r="BB77" s="5">
        <f>+AA77-BA77</f>
        <v>4120000</v>
      </c>
      <c r="BD77" s="27">
        <f>+AA77-AZ77</f>
        <v>0</v>
      </c>
      <c r="BF77" s="76">
        <f t="shared" si="53"/>
        <v>0</v>
      </c>
      <c r="BG77" s="76"/>
    </row>
    <row r="78" spans="1:59" ht="16.5" customHeight="1">
      <c r="A78" s="36" t="s">
        <v>225</v>
      </c>
      <c r="B78" s="36" t="s">
        <v>106</v>
      </c>
      <c r="C78" s="36"/>
      <c r="D78" s="36"/>
      <c r="E78" s="36" t="s">
        <v>107</v>
      </c>
      <c r="F78" s="65"/>
      <c r="G78" s="53">
        <f>SUM(G79:G96)</f>
        <v>1958960566</v>
      </c>
      <c r="H78" s="53">
        <f aca="true" t="shared" si="58" ref="H78:BA78">SUM(H79:H96)</f>
        <v>0</v>
      </c>
      <c r="I78" s="53">
        <f t="shared" si="58"/>
        <v>0</v>
      </c>
      <c r="J78" s="53">
        <f t="shared" si="58"/>
        <v>0</v>
      </c>
      <c r="K78" s="53">
        <f t="shared" si="58"/>
        <v>0</v>
      </c>
      <c r="L78" s="53">
        <f t="shared" si="58"/>
        <v>0</v>
      </c>
      <c r="M78" s="53">
        <f t="shared" si="58"/>
        <v>0</v>
      </c>
      <c r="N78" s="53">
        <f t="shared" si="58"/>
        <v>0</v>
      </c>
      <c r="O78" s="53">
        <f t="shared" si="58"/>
        <v>0</v>
      </c>
      <c r="P78" s="53">
        <f t="shared" si="58"/>
        <v>0</v>
      </c>
      <c r="Q78" s="53">
        <f t="shared" si="58"/>
        <v>0</v>
      </c>
      <c r="R78" s="53">
        <f t="shared" si="58"/>
        <v>66600000</v>
      </c>
      <c r="S78" s="53">
        <f t="shared" si="58"/>
        <v>0</v>
      </c>
      <c r="T78" s="53">
        <f t="shared" si="58"/>
        <v>0</v>
      </c>
      <c r="U78" s="53">
        <f t="shared" si="58"/>
        <v>0</v>
      </c>
      <c r="V78" s="53">
        <f t="shared" si="58"/>
        <v>0</v>
      </c>
      <c r="W78" s="53">
        <f t="shared" si="58"/>
        <v>0</v>
      </c>
      <c r="X78" s="53">
        <f t="shared" si="58"/>
        <v>0</v>
      </c>
      <c r="Y78" s="53">
        <f t="shared" si="58"/>
        <v>0</v>
      </c>
      <c r="Z78" s="53">
        <f t="shared" si="58"/>
        <v>96725718</v>
      </c>
      <c r="AA78" s="53">
        <f t="shared" si="58"/>
        <v>1989086284</v>
      </c>
      <c r="AB78" s="53">
        <f t="shared" si="58"/>
        <v>666667</v>
      </c>
      <c r="AC78" s="53">
        <f t="shared" si="58"/>
        <v>1447755</v>
      </c>
      <c r="AD78" s="53">
        <f t="shared" si="58"/>
        <v>201100587</v>
      </c>
      <c r="AE78" s="53">
        <f t="shared" si="58"/>
        <v>71404939</v>
      </c>
      <c r="AF78" s="53">
        <f t="shared" si="58"/>
        <v>246816305</v>
      </c>
      <c r="AG78" s="53">
        <f t="shared" si="58"/>
        <v>138569349</v>
      </c>
      <c r="AH78" s="53">
        <f t="shared" si="58"/>
        <v>154758087</v>
      </c>
      <c r="AI78" s="53">
        <f t="shared" si="58"/>
        <v>142548764</v>
      </c>
      <c r="AJ78" s="53">
        <f t="shared" si="58"/>
        <v>207698609</v>
      </c>
      <c r="AK78" s="53">
        <f t="shared" si="58"/>
        <v>127829159</v>
      </c>
      <c r="AL78" s="53">
        <f t="shared" si="58"/>
        <v>199520587</v>
      </c>
      <c r="AM78" s="53"/>
      <c r="AN78" s="53">
        <f t="shared" si="58"/>
        <v>195577511</v>
      </c>
      <c r="AO78" s="53"/>
      <c r="AP78" s="53">
        <f t="shared" si="58"/>
        <v>172763690</v>
      </c>
      <c r="AQ78" s="53"/>
      <c r="AR78" s="53">
        <f t="shared" si="58"/>
        <v>172930462</v>
      </c>
      <c r="AS78" s="53"/>
      <c r="AT78" s="53">
        <f t="shared" si="58"/>
        <v>155420384</v>
      </c>
      <c r="AU78" s="53"/>
      <c r="AV78" s="53">
        <f t="shared" si="58"/>
        <v>147067440</v>
      </c>
      <c r="AW78" s="53"/>
      <c r="AX78" s="53">
        <f t="shared" si="58"/>
        <v>134765955</v>
      </c>
      <c r="AY78" s="53"/>
      <c r="AZ78" s="53">
        <f t="shared" si="58"/>
        <v>1989086284</v>
      </c>
      <c r="BA78" s="53">
        <f t="shared" si="58"/>
        <v>481799966</v>
      </c>
      <c r="BB78" s="6">
        <f>SUM(BB79:BB96)</f>
        <v>1507286318</v>
      </c>
      <c r="BC78" s="12"/>
      <c r="BD78" s="12">
        <f>SUM(BD92:BD96)</f>
        <v>0</v>
      </c>
      <c r="BF78" s="76">
        <f t="shared" si="53"/>
        <v>0</v>
      </c>
      <c r="BG78" s="76"/>
    </row>
    <row r="79" spans="1:59" ht="16.5" customHeight="1">
      <c r="A79" s="1" t="s">
        <v>226</v>
      </c>
      <c r="B79" s="109" t="s">
        <v>447</v>
      </c>
      <c r="C79" s="36"/>
      <c r="D79" s="36"/>
      <c r="E79" s="38" t="s">
        <v>108</v>
      </c>
      <c r="F79" s="65" t="s">
        <v>256</v>
      </c>
      <c r="G79" s="54">
        <v>27019000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89">
        <f aca="true" t="shared" si="59" ref="AA79:AA96">+G79+H79-I79-J79-R79+Z79</f>
        <v>27019000</v>
      </c>
      <c r="AB79" s="6"/>
      <c r="AC79" s="6"/>
      <c r="AD79" s="56">
        <v>2266000</v>
      </c>
      <c r="AE79" s="56">
        <v>2266000</v>
      </c>
      <c r="AF79" s="56">
        <v>2266000</v>
      </c>
      <c r="AG79" s="56"/>
      <c r="AH79" s="56">
        <v>2266000</v>
      </c>
      <c r="AI79" s="56">
        <v>2266000</v>
      </c>
      <c r="AJ79" s="56">
        <v>2266000</v>
      </c>
      <c r="AK79" s="56">
        <v>2281000</v>
      </c>
      <c r="AL79" s="56">
        <v>2266000</v>
      </c>
      <c r="AM79" s="56"/>
      <c r="AN79" s="56">
        <v>2266000</v>
      </c>
      <c r="AO79" s="56"/>
      <c r="AP79" s="56">
        <v>2266000</v>
      </c>
      <c r="AQ79" s="56"/>
      <c r="AR79" s="56">
        <v>2266000</v>
      </c>
      <c r="AS79" s="56"/>
      <c r="AT79" s="56">
        <v>2266000</v>
      </c>
      <c r="AU79" s="56"/>
      <c r="AV79" s="56">
        <v>2266000</v>
      </c>
      <c r="AW79" s="56"/>
      <c r="AX79" s="56">
        <v>4359000</v>
      </c>
      <c r="AY79" s="56"/>
      <c r="AZ79" s="5">
        <f t="shared" si="56"/>
        <v>27019000</v>
      </c>
      <c r="BA79" s="15">
        <f t="shared" si="57"/>
        <v>6813000</v>
      </c>
      <c r="BB79" s="7">
        <f>AZ79-BA79</f>
        <v>20206000</v>
      </c>
      <c r="BC79" s="12"/>
      <c r="BD79" s="12"/>
      <c r="BF79" s="76">
        <f t="shared" si="53"/>
        <v>0</v>
      </c>
      <c r="BG79" s="76"/>
    </row>
    <row r="80" spans="1:59" ht="16.5" customHeight="1">
      <c r="A80" s="1" t="s">
        <v>227</v>
      </c>
      <c r="B80" s="109" t="s">
        <v>448</v>
      </c>
      <c r="C80" s="36"/>
      <c r="D80" s="36"/>
      <c r="E80" s="38" t="s">
        <v>108</v>
      </c>
      <c r="F80" s="65" t="s">
        <v>256</v>
      </c>
      <c r="G80" s="54">
        <v>60835000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89">
        <f t="shared" si="59"/>
        <v>60835000</v>
      </c>
      <c r="AB80" s="6"/>
      <c r="AC80" s="6"/>
      <c r="AD80" s="56">
        <v>5390000</v>
      </c>
      <c r="AE80" s="56">
        <v>5290000</v>
      </c>
      <c r="AF80" s="56">
        <v>5390000</v>
      </c>
      <c r="AG80" s="56">
        <v>2276000</v>
      </c>
      <c r="AH80" s="56">
        <v>5390000</v>
      </c>
      <c r="AI80" s="56">
        <v>5290000</v>
      </c>
      <c r="AJ80" s="56">
        <v>5390000</v>
      </c>
      <c r="AK80" s="56">
        <v>5290000</v>
      </c>
      <c r="AL80" s="56">
        <v>5390000</v>
      </c>
      <c r="AM80" s="56"/>
      <c r="AN80" s="56">
        <v>5390000</v>
      </c>
      <c r="AO80" s="56"/>
      <c r="AP80" s="56">
        <v>5390000</v>
      </c>
      <c r="AQ80" s="56"/>
      <c r="AR80" s="56">
        <v>5390000</v>
      </c>
      <c r="AS80" s="56"/>
      <c r="AT80" s="56">
        <v>5390000</v>
      </c>
      <c r="AU80" s="56"/>
      <c r="AV80" s="56">
        <v>5390000</v>
      </c>
      <c r="AW80" s="56"/>
      <c r="AX80" s="56">
        <v>6935000</v>
      </c>
      <c r="AY80" s="56"/>
      <c r="AZ80" s="5">
        <f t="shared" si="56"/>
        <v>60835000</v>
      </c>
      <c r="BA80" s="15">
        <f t="shared" si="57"/>
        <v>18146000</v>
      </c>
      <c r="BB80" s="7">
        <f aca="true" t="shared" si="60" ref="BB80:BB96">AZ80-BA80</f>
        <v>42689000</v>
      </c>
      <c r="BC80" s="12"/>
      <c r="BD80" s="12"/>
      <c r="BF80" s="76">
        <f t="shared" si="53"/>
        <v>0</v>
      </c>
      <c r="BG80" s="76"/>
    </row>
    <row r="81" spans="1:59" ht="16.5" customHeight="1">
      <c r="A81" s="1" t="s">
        <v>228</v>
      </c>
      <c r="B81" s="109" t="s">
        <v>449</v>
      </c>
      <c r="C81" s="36"/>
      <c r="D81" s="36"/>
      <c r="E81" s="38" t="s">
        <v>110</v>
      </c>
      <c r="F81" s="65" t="s">
        <v>256</v>
      </c>
      <c r="G81" s="54">
        <v>14170000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>
        <v>30125718</v>
      </c>
      <c r="AA81" s="89">
        <f t="shared" si="59"/>
        <v>44295718</v>
      </c>
      <c r="AB81" s="6"/>
      <c r="AC81" s="6"/>
      <c r="AD81" s="6"/>
      <c r="AE81" s="6"/>
      <c r="AF81" s="7">
        <v>44295718</v>
      </c>
      <c r="AG81" s="7">
        <v>5290000</v>
      </c>
      <c r="AH81" s="6"/>
      <c r="AI81" s="7">
        <v>38795385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5">
        <f t="shared" si="56"/>
        <v>44295718</v>
      </c>
      <c r="BA81" s="15">
        <f t="shared" si="57"/>
        <v>44085385</v>
      </c>
      <c r="BB81" s="7">
        <f t="shared" si="60"/>
        <v>210333</v>
      </c>
      <c r="BC81" s="12"/>
      <c r="BD81" s="12"/>
      <c r="BF81" s="76">
        <f t="shared" si="53"/>
        <v>0</v>
      </c>
      <c r="BG81" s="76"/>
    </row>
    <row r="82" spans="1:59" ht="16.5" customHeight="1">
      <c r="A82" s="1" t="s">
        <v>292</v>
      </c>
      <c r="B82" s="109" t="s">
        <v>450</v>
      </c>
      <c r="C82" s="36"/>
      <c r="D82" s="36"/>
      <c r="E82" s="38" t="s">
        <v>109</v>
      </c>
      <c r="F82" s="65" t="s">
        <v>256</v>
      </c>
      <c r="G82" s="39">
        <v>480000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89">
        <f t="shared" si="59"/>
        <v>480000</v>
      </c>
      <c r="AB82" s="6"/>
      <c r="AC82" s="6"/>
      <c r="AD82" s="7">
        <v>480000</v>
      </c>
      <c r="AE82" s="7"/>
      <c r="AF82" s="6"/>
      <c r="AG82" s="7">
        <v>39984</v>
      </c>
      <c r="AH82" s="6"/>
      <c r="AI82" s="6">
        <v>0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5">
        <f t="shared" si="56"/>
        <v>480000</v>
      </c>
      <c r="BA82" s="15">
        <f t="shared" si="57"/>
        <v>39984</v>
      </c>
      <c r="BB82" s="7">
        <f t="shared" si="60"/>
        <v>440016</v>
      </c>
      <c r="BC82" s="12"/>
      <c r="BD82" s="12"/>
      <c r="BF82" s="76">
        <f t="shared" si="53"/>
        <v>0</v>
      </c>
      <c r="BG82" s="76"/>
    </row>
    <row r="83" spans="1:59" ht="16.5" customHeight="1">
      <c r="A83" s="1" t="s">
        <v>293</v>
      </c>
      <c r="B83" s="109" t="s">
        <v>451</v>
      </c>
      <c r="C83" s="36"/>
      <c r="D83" s="36"/>
      <c r="E83" s="38" t="s">
        <v>109</v>
      </c>
      <c r="F83" s="65" t="s">
        <v>256</v>
      </c>
      <c r="G83" s="39">
        <v>88780000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89">
        <f t="shared" si="59"/>
        <v>88780000</v>
      </c>
      <c r="AB83" s="6"/>
      <c r="AC83" s="6"/>
      <c r="AD83" s="7">
        <v>11028125</v>
      </c>
      <c r="AE83" s="7">
        <v>7000000</v>
      </c>
      <c r="AF83" s="7">
        <v>11028125</v>
      </c>
      <c r="AG83" s="7">
        <v>14000000</v>
      </c>
      <c r="AH83" s="7">
        <v>11028125</v>
      </c>
      <c r="AI83" s="7">
        <v>7000000</v>
      </c>
      <c r="AJ83" s="7">
        <v>11028125</v>
      </c>
      <c r="AK83" s="7">
        <v>10500000</v>
      </c>
      <c r="AL83" s="7">
        <v>11028125</v>
      </c>
      <c r="AM83" s="7"/>
      <c r="AN83" s="7">
        <v>11028125</v>
      </c>
      <c r="AO83" s="7"/>
      <c r="AP83" s="7">
        <v>8611250</v>
      </c>
      <c r="AQ83" s="7"/>
      <c r="AR83" s="7">
        <v>7000000</v>
      </c>
      <c r="AS83" s="7"/>
      <c r="AT83" s="7">
        <v>7000000</v>
      </c>
      <c r="AU83" s="7"/>
      <c r="AV83" s="6"/>
      <c r="AW83" s="6"/>
      <c r="AX83" s="6"/>
      <c r="AY83" s="6"/>
      <c r="AZ83" s="5">
        <f t="shared" si="56"/>
        <v>88780000</v>
      </c>
      <c r="BA83" s="15">
        <f t="shared" si="57"/>
        <v>38500000</v>
      </c>
      <c r="BB83" s="7">
        <f t="shared" si="60"/>
        <v>50280000</v>
      </c>
      <c r="BC83" s="12"/>
      <c r="BD83" s="12"/>
      <c r="BF83" s="76">
        <f t="shared" si="53"/>
        <v>0</v>
      </c>
      <c r="BG83" s="76"/>
    </row>
    <row r="84" spans="1:59" ht="16.5" customHeight="1">
      <c r="A84" s="1" t="s">
        <v>294</v>
      </c>
      <c r="B84" s="109" t="s">
        <v>452</v>
      </c>
      <c r="C84" s="36"/>
      <c r="D84" s="36"/>
      <c r="E84" s="38" t="s">
        <v>109</v>
      </c>
      <c r="F84" s="65" t="s">
        <v>256</v>
      </c>
      <c r="G84" s="39">
        <v>46000000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89">
        <f t="shared" si="59"/>
        <v>46000000</v>
      </c>
      <c r="AB84" s="6"/>
      <c r="AC84" s="6"/>
      <c r="AD84" s="56">
        <v>4000000</v>
      </c>
      <c r="AE84" s="56">
        <v>4000000</v>
      </c>
      <c r="AF84" s="56">
        <v>4000000</v>
      </c>
      <c r="AG84" s="56">
        <v>4000000</v>
      </c>
      <c r="AH84" s="56">
        <v>4000000</v>
      </c>
      <c r="AI84" s="56">
        <v>4000000</v>
      </c>
      <c r="AJ84" s="56">
        <v>4000000</v>
      </c>
      <c r="AK84" s="56">
        <v>4000000</v>
      </c>
      <c r="AL84" s="56">
        <v>4000000</v>
      </c>
      <c r="AM84" s="56"/>
      <c r="AN84" s="56">
        <v>4000000</v>
      </c>
      <c r="AO84" s="56"/>
      <c r="AP84" s="56">
        <v>4000000</v>
      </c>
      <c r="AQ84" s="56"/>
      <c r="AR84" s="56">
        <v>4000000</v>
      </c>
      <c r="AS84" s="56"/>
      <c r="AT84" s="56">
        <v>4000000</v>
      </c>
      <c r="AU84" s="56"/>
      <c r="AV84" s="56">
        <v>4000000</v>
      </c>
      <c r="AW84" s="56"/>
      <c r="AX84" s="56">
        <v>6000000</v>
      </c>
      <c r="AY84" s="56"/>
      <c r="AZ84" s="5">
        <f t="shared" si="56"/>
        <v>46000000</v>
      </c>
      <c r="BA84" s="15">
        <f t="shared" si="57"/>
        <v>16000000</v>
      </c>
      <c r="BB84" s="7">
        <f t="shared" si="60"/>
        <v>30000000</v>
      </c>
      <c r="BC84" s="12"/>
      <c r="BD84" s="12"/>
      <c r="BF84" s="76">
        <f t="shared" si="53"/>
        <v>0</v>
      </c>
      <c r="BG84" s="76"/>
    </row>
    <row r="85" spans="1:59" ht="16.5" customHeight="1">
      <c r="A85" s="1" t="s">
        <v>295</v>
      </c>
      <c r="B85" s="109" t="s">
        <v>453</v>
      </c>
      <c r="C85" s="36"/>
      <c r="D85" s="36"/>
      <c r="E85" s="38" t="s">
        <v>109</v>
      </c>
      <c r="F85" s="65" t="s">
        <v>256</v>
      </c>
      <c r="G85" s="39">
        <v>71349066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89">
        <f t="shared" si="59"/>
        <v>71349066</v>
      </c>
      <c r="AB85" s="57"/>
      <c r="AC85" s="57"/>
      <c r="AD85" s="57">
        <v>6552500</v>
      </c>
      <c r="AE85" s="57">
        <v>3090000</v>
      </c>
      <c r="AF85" s="57">
        <v>6552500</v>
      </c>
      <c r="AG85" s="57">
        <v>3090000</v>
      </c>
      <c r="AH85" s="57">
        <v>6552500</v>
      </c>
      <c r="AI85" s="57">
        <v>3090000</v>
      </c>
      <c r="AJ85" s="57">
        <v>17230522</v>
      </c>
      <c r="AK85" s="57">
        <v>3090000</v>
      </c>
      <c r="AL85" s="57">
        <v>6552500</v>
      </c>
      <c r="AM85" s="57"/>
      <c r="AN85" s="57">
        <v>6552500</v>
      </c>
      <c r="AO85" s="57"/>
      <c r="AP85" s="57"/>
      <c r="AQ85" s="57"/>
      <c r="AR85" s="57">
        <v>10678022</v>
      </c>
      <c r="AS85" s="57"/>
      <c r="AT85" s="57"/>
      <c r="AU85" s="57"/>
      <c r="AV85" s="57"/>
      <c r="AW85" s="57"/>
      <c r="AX85" s="57">
        <v>10678022</v>
      </c>
      <c r="AY85" s="57"/>
      <c r="AZ85" s="5">
        <f t="shared" si="56"/>
        <v>71349066</v>
      </c>
      <c r="BA85" s="15">
        <f t="shared" si="57"/>
        <v>12360000</v>
      </c>
      <c r="BB85" s="7">
        <f t="shared" si="60"/>
        <v>58989066</v>
      </c>
      <c r="BC85" s="12"/>
      <c r="BD85" s="12"/>
      <c r="BF85" s="76">
        <f t="shared" si="53"/>
        <v>0</v>
      </c>
      <c r="BG85" s="76"/>
    </row>
    <row r="86" spans="1:59" ht="16.5" customHeight="1">
      <c r="A86" s="1" t="s">
        <v>296</v>
      </c>
      <c r="B86" s="109" t="s">
        <v>454</v>
      </c>
      <c r="C86" s="36"/>
      <c r="D86" s="36"/>
      <c r="E86" s="38" t="s">
        <v>109</v>
      </c>
      <c r="F86" s="65" t="s">
        <v>256</v>
      </c>
      <c r="G86" s="39">
        <v>71380000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7">
        <v>24000000</v>
      </c>
      <c r="S86" s="6"/>
      <c r="T86" s="6"/>
      <c r="U86" s="6"/>
      <c r="V86" s="6"/>
      <c r="W86" s="6"/>
      <c r="X86" s="6"/>
      <c r="Y86" s="6"/>
      <c r="Z86" s="6"/>
      <c r="AA86" s="89">
        <f t="shared" si="59"/>
        <v>47380000</v>
      </c>
      <c r="AB86" s="6"/>
      <c r="AC86" s="6"/>
      <c r="AD86" s="56">
        <v>4000000</v>
      </c>
      <c r="AE86" s="56"/>
      <c r="AF86" s="56">
        <v>4000000</v>
      </c>
      <c r="AG86" s="56">
        <v>4000000</v>
      </c>
      <c r="AH86" s="56">
        <v>4000000</v>
      </c>
      <c r="AI86" s="56">
        <v>4000000</v>
      </c>
      <c r="AJ86" s="56">
        <v>4000000</v>
      </c>
      <c r="AK86" s="56">
        <v>4000000</v>
      </c>
      <c r="AL86" s="56">
        <v>4000000</v>
      </c>
      <c r="AM86" s="56"/>
      <c r="AN86" s="56">
        <v>4000000</v>
      </c>
      <c r="AO86" s="56"/>
      <c r="AP86" s="56">
        <v>4000000</v>
      </c>
      <c r="AQ86" s="56"/>
      <c r="AR86" s="56">
        <v>4000000</v>
      </c>
      <c r="AS86" s="56"/>
      <c r="AT86" s="56">
        <v>4000000</v>
      </c>
      <c r="AU86" s="56"/>
      <c r="AV86" s="56">
        <v>4000000</v>
      </c>
      <c r="AW86" s="56"/>
      <c r="AX86" s="56">
        <v>7380000</v>
      </c>
      <c r="AY86" s="56"/>
      <c r="AZ86" s="5">
        <f t="shared" si="56"/>
        <v>47380000</v>
      </c>
      <c r="BA86" s="15">
        <f t="shared" si="57"/>
        <v>12000000</v>
      </c>
      <c r="BB86" s="7">
        <f t="shared" si="60"/>
        <v>35380000</v>
      </c>
      <c r="BC86" s="12"/>
      <c r="BD86" s="12"/>
      <c r="BF86" s="76">
        <f t="shared" si="53"/>
        <v>0</v>
      </c>
      <c r="BG86" s="76"/>
    </row>
    <row r="87" spans="1:59" ht="16.5" customHeight="1">
      <c r="A87" s="1" t="s">
        <v>297</v>
      </c>
      <c r="B87" s="109" t="s">
        <v>455</v>
      </c>
      <c r="C87" s="36"/>
      <c r="D87" s="36"/>
      <c r="E87" s="38" t="s">
        <v>109</v>
      </c>
      <c r="F87" s="65" t="s">
        <v>256</v>
      </c>
      <c r="G87" s="39">
        <v>66135000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89">
        <f t="shared" si="59"/>
        <v>66135000</v>
      </c>
      <c r="AB87" s="6"/>
      <c r="AC87" s="6"/>
      <c r="AD87" s="7">
        <v>11022500</v>
      </c>
      <c r="AE87" s="7"/>
      <c r="AF87" s="7">
        <v>11022500</v>
      </c>
      <c r="AG87" s="7">
        <v>8490000</v>
      </c>
      <c r="AH87" s="7">
        <v>11022500</v>
      </c>
      <c r="AI87" s="7">
        <v>6690000</v>
      </c>
      <c r="AJ87" s="7">
        <v>11022500</v>
      </c>
      <c r="AK87" s="7">
        <v>4990000</v>
      </c>
      <c r="AL87" s="7">
        <v>11022500</v>
      </c>
      <c r="AM87" s="7"/>
      <c r="AN87" s="7">
        <v>11022500</v>
      </c>
      <c r="AO87" s="7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5">
        <f t="shared" si="56"/>
        <v>66135000</v>
      </c>
      <c r="BA87" s="15">
        <f t="shared" si="57"/>
        <v>20170000</v>
      </c>
      <c r="BB87" s="7">
        <f t="shared" si="60"/>
        <v>45965000</v>
      </c>
      <c r="BC87" s="12"/>
      <c r="BD87" s="12"/>
      <c r="BF87" s="76">
        <f t="shared" si="53"/>
        <v>0</v>
      </c>
      <c r="BG87" s="76"/>
    </row>
    <row r="88" spans="1:59" ht="16.5" customHeight="1">
      <c r="A88" s="1" t="s">
        <v>298</v>
      </c>
      <c r="B88" s="109" t="s">
        <v>456</v>
      </c>
      <c r="C88" s="36"/>
      <c r="D88" s="36"/>
      <c r="E88" s="38" t="s">
        <v>109</v>
      </c>
      <c r="F88" s="65" t="s">
        <v>256</v>
      </c>
      <c r="G88" s="39">
        <v>8000000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89">
        <f t="shared" si="59"/>
        <v>8000000</v>
      </c>
      <c r="AB88" s="56">
        <v>666667</v>
      </c>
      <c r="AC88" s="56"/>
      <c r="AD88" s="56">
        <v>666667</v>
      </c>
      <c r="AE88" s="56"/>
      <c r="AF88" s="56">
        <v>666667</v>
      </c>
      <c r="AG88" s="56"/>
      <c r="AH88" s="56">
        <v>666667</v>
      </c>
      <c r="AI88" s="56">
        <v>0</v>
      </c>
      <c r="AJ88" s="56">
        <v>666667</v>
      </c>
      <c r="AK88" s="56"/>
      <c r="AL88" s="56">
        <v>666667</v>
      </c>
      <c r="AM88" s="56"/>
      <c r="AN88" s="56">
        <v>666667</v>
      </c>
      <c r="AO88" s="56"/>
      <c r="AP88" s="56">
        <v>666667</v>
      </c>
      <c r="AQ88" s="56"/>
      <c r="AR88" s="56">
        <v>666667</v>
      </c>
      <c r="AS88" s="56"/>
      <c r="AT88" s="56">
        <v>666667</v>
      </c>
      <c r="AU88" s="56"/>
      <c r="AV88" s="56">
        <v>666667</v>
      </c>
      <c r="AW88" s="56"/>
      <c r="AX88" s="56">
        <v>666663</v>
      </c>
      <c r="AY88" s="56"/>
      <c r="AZ88" s="5">
        <f t="shared" si="56"/>
        <v>8000000</v>
      </c>
      <c r="BA88" s="15">
        <f t="shared" si="57"/>
        <v>0</v>
      </c>
      <c r="BB88" s="7">
        <f t="shared" si="60"/>
        <v>8000000</v>
      </c>
      <c r="BC88" s="12"/>
      <c r="BD88" s="12"/>
      <c r="BF88" s="76">
        <f t="shared" si="53"/>
        <v>0</v>
      </c>
      <c r="BG88" s="76"/>
    </row>
    <row r="89" spans="1:59" ht="16.5" customHeight="1">
      <c r="A89" s="1" t="s">
        <v>299</v>
      </c>
      <c r="B89" s="109" t="s">
        <v>457</v>
      </c>
      <c r="C89" s="36"/>
      <c r="D89" s="36"/>
      <c r="E89" s="38" t="s">
        <v>109</v>
      </c>
      <c r="F89" s="65" t="s">
        <v>256</v>
      </c>
      <c r="G89" s="39">
        <v>25650000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89">
        <f t="shared" si="59"/>
        <v>25650000</v>
      </c>
      <c r="AB89" s="6"/>
      <c r="AC89" s="6"/>
      <c r="AD89" s="7">
        <v>4275000</v>
      </c>
      <c r="AE89" s="7"/>
      <c r="AF89" s="7">
        <v>4275000</v>
      </c>
      <c r="AG89" s="7">
        <v>2700000</v>
      </c>
      <c r="AH89" s="7">
        <v>4275000</v>
      </c>
      <c r="AI89" s="7">
        <v>0</v>
      </c>
      <c r="AJ89" s="7">
        <v>4275000</v>
      </c>
      <c r="AK89" s="7">
        <v>2700000</v>
      </c>
      <c r="AL89" s="7">
        <v>4275000</v>
      </c>
      <c r="AM89" s="7"/>
      <c r="AN89" s="7">
        <v>4275000</v>
      </c>
      <c r="AO89" s="7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5">
        <f t="shared" si="56"/>
        <v>25650000</v>
      </c>
      <c r="BA89" s="15">
        <f t="shared" si="57"/>
        <v>5400000</v>
      </c>
      <c r="BB89" s="7">
        <f t="shared" si="60"/>
        <v>20250000</v>
      </c>
      <c r="BC89" s="12"/>
      <c r="BD89" s="12"/>
      <c r="BF89" s="76">
        <f t="shared" si="53"/>
        <v>0</v>
      </c>
      <c r="BG89" s="76"/>
    </row>
    <row r="90" spans="1:59" ht="16.5" customHeight="1">
      <c r="A90" s="1" t="s">
        <v>300</v>
      </c>
      <c r="B90" s="109" t="s">
        <v>458</v>
      </c>
      <c r="C90" s="36"/>
      <c r="D90" s="36"/>
      <c r="E90" s="38" t="s">
        <v>109</v>
      </c>
      <c r="F90" s="65" t="s">
        <v>256</v>
      </c>
      <c r="G90" s="39">
        <v>23750000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89">
        <f t="shared" si="59"/>
        <v>23750000</v>
      </c>
      <c r="AB90" s="6"/>
      <c r="AC90" s="6"/>
      <c r="AD90" s="7">
        <v>3265294</v>
      </c>
      <c r="AE90" s="7"/>
      <c r="AF90" s="7">
        <v>3265294</v>
      </c>
      <c r="AG90" s="7">
        <v>5000000</v>
      </c>
      <c r="AH90" s="7">
        <v>3265294</v>
      </c>
      <c r="AI90" s="7">
        <v>5000000</v>
      </c>
      <c r="AJ90" s="7">
        <v>3265294</v>
      </c>
      <c r="AK90" s="7">
        <v>5000000</v>
      </c>
      <c r="AL90" s="7">
        <v>3265294</v>
      </c>
      <c r="AM90" s="7"/>
      <c r="AN90" s="7">
        <v>3265294</v>
      </c>
      <c r="AO90" s="7"/>
      <c r="AP90" s="7">
        <v>2079118</v>
      </c>
      <c r="AQ90" s="7"/>
      <c r="AR90" s="7">
        <v>2079118</v>
      </c>
      <c r="AS90" s="7"/>
      <c r="AT90" s="6"/>
      <c r="AU90" s="6"/>
      <c r="AV90" s="6"/>
      <c r="AW90" s="6"/>
      <c r="AX90" s="6"/>
      <c r="AY90" s="6"/>
      <c r="AZ90" s="5">
        <f t="shared" si="56"/>
        <v>23750000</v>
      </c>
      <c r="BA90" s="15">
        <f t="shared" si="57"/>
        <v>15000000</v>
      </c>
      <c r="BB90" s="7">
        <f t="shared" si="60"/>
        <v>8750000</v>
      </c>
      <c r="BC90" s="12"/>
      <c r="BD90" s="12"/>
      <c r="BF90" s="76">
        <f t="shared" si="53"/>
        <v>0</v>
      </c>
      <c r="BG90" s="76"/>
    </row>
    <row r="91" spans="1:59" ht="16.5" customHeight="1">
      <c r="A91" s="1" t="s">
        <v>301</v>
      </c>
      <c r="B91" s="109" t="s">
        <v>459</v>
      </c>
      <c r="C91" s="36"/>
      <c r="D91" s="36"/>
      <c r="E91" s="38" t="s">
        <v>109</v>
      </c>
      <c r="F91" s="65" t="s">
        <v>256</v>
      </c>
      <c r="G91" s="54">
        <v>507612500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>
        <v>58800000</v>
      </c>
      <c r="AA91" s="89">
        <f t="shared" si="59"/>
        <v>566412500</v>
      </c>
      <c r="AB91" s="6"/>
      <c r="AC91" s="6"/>
      <c r="AD91" s="58">
        <v>66146346</v>
      </c>
      <c r="AE91" s="58">
        <v>41800000</v>
      </c>
      <c r="AF91" s="58">
        <v>62546346</v>
      </c>
      <c r="AG91" s="58">
        <v>81711897</v>
      </c>
      <c r="AH91" s="58">
        <v>20283846</v>
      </c>
      <c r="AI91" s="58">
        <v>59300000</v>
      </c>
      <c r="AJ91" s="58">
        <v>62546346</v>
      </c>
      <c r="AK91" s="58">
        <v>75788852</v>
      </c>
      <c r="AL91" s="58">
        <v>62546346</v>
      </c>
      <c r="AM91" s="58"/>
      <c r="AN91" s="58">
        <v>61103270</v>
      </c>
      <c r="AO91" s="58"/>
      <c r="AP91" s="58">
        <v>63742500</v>
      </c>
      <c r="AQ91" s="58"/>
      <c r="AR91" s="58">
        <v>52342500</v>
      </c>
      <c r="AS91" s="58"/>
      <c r="AT91" s="58">
        <v>51442500</v>
      </c>
      <c r="AU91" s="58"/>
      <c r="AV91" s="58">
        <v>51442500</v>
      </c>
      <c r="AW91" s="58"/>
      <c r="AX91" s="58">
        <v>12270000</v>
      </c>
      <c r="AY91" s="58"/>
      <c r="AZ91" s="5">
        <f t="shared" si="56"/>
        <v>566412500</v>
      </c>
      <c r="BA91" s="15">
        <f t="shared" si="57"/>
        <v>258600749</v>
      </c>
      <c r="BB91" s="7">
        <f t="shared" si="60"/>
        <v>307811751</v>
      </c>
      <c r="BC91" s="12"/>
      <c r="BD91" s="12"/>
      <c r="BF91" s="76">
        <f t="shared" si="53"/>
        <v>0</v>
      </c>
      <c r="BG91" s="76"/>
    </row>
    <row r="92" spans="1:59" ht="16.5" customHeight="1">
      <c r="A92" s="1" t="s">
        <v>302</v>
      </c>
      <c r="B92" s="109" t="s">
        <v>460</v>
      </c>
      <c r="C92" s="1"/>
      <c r="D92" s="1"/>
      <c r="E92" s="38" t="s">
        <v>109</v>
      </c>
      <c r="F92" s="65" t="s">
        <v>256</v>
      </c>
      <c r="G92" s="54">
        <v>23000000</v>
      </c>
      <c r="H92" s="73"/>
      <c r="I92" s="5"/>
      <c r="J92" s="5"/>
      <c r="K92" s="5"/>
      <c r="L92" s="5"/>
      <c r="M92" s="5"/>
      <c r="N92" s="5"/>
      <c r="O92" s="5"/>
      <c r="P92" s="5"/>
      <c r="Q92" s="5"/>
      <c r="R92" s="5">
        <f>+K92+L92+M92+N92+O92+P92+Q92</f>
        <v>0</v>
      </c>
      <c r="S92" s="5"/>
      <c r="T92" s="5"/>
      <c r="U92" s="5"/>
      <c r="V92" s="5"/>
      <c r="W92" s="5"/>
      <c r="X92" s="5"/>
      <c r="Y92" s="5"/>
      <c r="Z92" s="5">
        <f>+S92+T92+U92+V92+W92+X92+Y92</f>
        <v>0</v>
      </c>
      <c r="AA92" s="89">
        <f t="shared" si="59"/>
        <v>23000000</v>
      </c>
      <c r="AB92" s="5"/>
      <c r="AC92" s="5">
        <v>1447755</v>
      </c>
      <c r="AD92" s="5">
        <v>2705882</v>
      </c>
      <c r="AE92" s="5">
        <v>2458939</v>
      </c>
      <c r="AF92" s="5">
        <v>2705882</v>
      </c>
      <c r="AG92" s="5">
        <v>2456468</v>
      </c>
      <c r="AH92" s="5">
        <v>2705882</v>
      </c>
      <c r="AI92" s="5">
        <v>1617379</v>
      </c>
      <c r="AJ92" s="5">
        <v>2705882</v>
      </c>
      <c r="AK92" s="5">
        <v>1599827</v>
      </c>
      <c r="AL92" s="5">
        <v>2705882</v>
      </c>
      <c r="AM92" s="5"/>
      <c r="AN92" s="5">
        <v>2705882</v>
      </c>
      <c r="AO92" s="5"/>
      <c r="AP92" s="5">
        <v>2705882</v>
      </c>
      <c r="AQ92" s="5"/>
      <c r="AR92" s="5">
        <v>2705882</v>
      </c>
      <c r="AS92" s="5"/>
      <c r="AT92" s="5">
        <v>1352944</v>
      </c>
      <c r="AU92" s="5"/>
      <c r="AV92" s="5"/>
      <c r="AW92" s="5"/>
      <c r="AX92" s="5"/>
      <c r="AY92" s="5"/>
      <c r="AZ92" s="5">
        <f t="shared" si="56"/>
        <v>23000000</v>
      </c>
      <c r="BA92" s="15">
        <f t="shared" si="57"/>
        <v>9580368</v>
      </c>
      <c r="BB92" s="7">
        <f t="shared" si="60"/>
        <v>13419632</v>
      </c>
      <c r="BD92" s="27">
        <f>+AA92-AZ92</f>
        <v>0</v>
      </c>
      <c r="BF92" s="76">
        <f t="shared" si="53"/>
        <v>0</v>
      </c>
      <c r="BG92" s="76"/>
    </row>
    <row r="93" spans="1:59" ht="16.5" customHeight="1">
      <c r="A93" s="1" t="s">
        <v>303</v>
      </c>
      <c r="B93" s="109" t="s">
        <v>461</v>
      </c>
      <c r="C93" s="1"/>
      <c r="D93" s="1"/>
      <c r="E93" s="38" t="s">
        <v>109</v>
      </c>
      <c r="F93" s="65" t="s">
        <v>256</v>
      </c>
      <c r="G93" s="54">
        <v>886600000</v>
      </c>
      <c r="H93" s="73"/>
      <c r="I93" s="5"/>
      <c r="J93" s="5"/>
      <c r="K93" s="5"/>
      <c r="L93" s="5"/>
      <c r="M93" s="5"/>
      <c r="N93" s="5"/>
      <c r="O93" s="5"/>
      <c r="P93" s="5"/>
      <c r="Q93" s="5"/>
      <c r="R93" s="5">
        <v>42600000</v>
      </c>
      <c r="S93" s="5"/>
      <c r="T93" s="5"/>
      <c r="U93" s="5"/>
      <c r="V93" s="5"/>
      <c r="W93" s="5"/>
      <c r="X93" s="5"/>
      <c r="Y93" s="5"/>
      <c r="Z93" s="5"/>
      <c r="AA93" s="89">
        <f t="shared" si="59"/>
        <v>844000000</v>
      </c>
      <c r="AB93" s="5"/>
      <c r="AC93" s="5"/>
      <c r="AD93" s="5">
        <v>76727273</v>
      </c>
      <c r="AE93" s="5"/>
      <c r="AF93" s="5">
        <v>76727273</v>
      </c>
      <c r="AG93" s="5">
        <v>0</v>
      </c>
      <c r="AH93" s="5">
        <v>76727273</v>
      </c>
      <c r="AI93" s="5">
        <v>0</v>
      </c>
      <c r="AJ93" s="5">
        <v>76727273</v>
      </c>
      <c r="AK93" s="5"/>
      <c r="AL93" s="5">
        <v>76727273</v>
      </c>
      <c r="AM93" s="5"/>
      <c r="AN93" s="5">
        <v>76727273</v>
      </c>
      <c r="AO93" s="5"/>
      <c r="AP93" s="5">
        <v>76727273</v>
      </c>
      <c r="AQ93" s="5"/>
      <c r="AR93" s="5">
        <v>76727273</v>
      </c>
      <c r="AS93" s="5"/>
      <c r="AT93" s="5">
        <v>76727273</v>
      </c>
      <c r="AU93" s="5"/>
      <c r="AV93" s="5">
        <v>76727273</v>
      </c>
      <c r="AW93" s="5"/>
      <c r="AX93" s="5">
        <v>76727270</v>
      </c>
      <c r="AY93" s="5"/>
      <c r="AZ93" s="5">
        <f t="shared" si="56"/>
        <v>844000000</v>
      </c>
      <c r="BA93" s="15">
        <f t="shared" si="57"/>
        <v>0</v>
      </c>
      <c r="BB93" s="7">
        <f t="shared" si="60"/>
        <v>844000000</v>
      </c>
      <c r="BD93" s="27"/>
      <c r="BF93" s="76">
        <f t="shared" si="53"/>
        <v>0</v>
      </c>
      <c r="BG93" s="76"/>
    </row>
    <row r="94" spans="1:59" ht="16.5" customHeight="1">
      <c r="A94" s="1" t="s">
        <v>304</v>
      </c>
      <c r="B94" s="109" t="s">
        <v>462</v>
      </c>
      <c r="C94" s="1"/>
      <c r="D94" s="1"/>
      <c r="E94" s="38" t="s">
        <v>109</v>
      </c>
      <c r="F94" s="65" t="s">
        <v>256</v>
      </c>
      <c r="G94" s="54">
        <v>25200000</v>
      </c>
      <c r="H94" s="7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>
        <v>7800000</v>
      </c>
      <c r="AA94" s="89">
        <f t="shared" si="59"/>
        <v>33000000</v>
      </c>
      <c r="AB94" s="5"/>
      <c r="AC94" s="5"/>
      <c r="AD94" s="56">
        <v>2575000</v>
      </c>
      <c r="AE94" s="56">
        <v>5500000</v>
      </c>
      <c r="AF94" s="56">
        <v>2575000</v>
      </c>
      <c r="AG94" s="56">
        <v>5500000</v>
      </c>
      <c r="AH94" s="56">
        <v>2575000</v>
      </c>
      <c r="AI94" s="56">
        <v>5500000</v>
      </c>
      <c r="AJ94" s="56">
        <v>2575000</v>
      </c>
      <c r="AK94" s="56">
        <v>5500000</v>
      </c>
      <c r="AL94" s="56">
        <v>2575000</v>
      </c>
      <c r="AM94" s="56"/>
      <c r="AN94" s="56">
        <v>2575000</v>
      </c>
      <c r="AO94" s="56"/>
      <c r="AP94" s="56">
        <v>2575000</v>
      </c>
      <c r="AQ94" s="56"/>
      <c r="AR94" s="56">
        <v>2575000</v>
      </c>
      <c r="AS94" s="56"/>
      <c r="AT94" s="56">
        <v>2575000</v>
      </c>
      <c r="AU94" s="56"/>
      <c r="AV94" s="56">
        <v>2575000</v>
      </c>
      <c r="AW94" s="56"/>
      <c r="AX94" s="56">
        <v>7250000</v>
      </c>
      <c r="AY94" s="56"/>
      <c r="AZ94" s="5">
        <f t="shared" si="56"/>
        <v>33000000</v>
      </c>
      <c r="BA94" s="15">
        <f t="shared" si="57"/>
        <v>22000000</v>
      </c>
      <c r="BB94" s="7">
        <f t="shared" si="60"/>
        <v>11000000</v>
      </c>
      <c r="BD94" s="27"/>
      <c r="BF94" s="76">
        <f t="shared" si="53"/>
        <v>0</v>
      </c>
      <c r="BG94" s="76"/>
    </row>
    <row r="95" spans="1:59" ht="16.5" customHeight="1">
      <c r="A95" s="1" t="s">
        <v>305</v>
      </c>
      <c r="B95" s="109" t="s">
        <v>463</v>
      </c>
      <c r="C95" s="1"/>
      <c r="D95" s="1"/>
      <c r="E95" s="38" t="s">
        <v>109</v>
      </c>
      <c r="F95" s="65" t="s">
        <v>256</v>
      </c>
      <c r="G95" s="39">
        <v>3000000</v>
      </c>
      <c r="H95" s="73"/>
      <c r="I95" s="5"/>
      <c r="J95" s="5"/>
      <c r="K95" s="5"/>
      <c r="L95" s="5"/>
      <c r="M95" s="5"/>
      <c r="N95" s="5"/>
      <c r="O95" s="5"/>
      <c r="P95" s="5"/>
      <c r="Q95" s="5"/>
      <c r="R95" s="5">
        <f>+K95+L95+M95+N95+O95+P95+Q95</f>
        <v>0</v>
      </c>
      <c r="S95" s="5"/>
      <c r="T95" s="5"/>
      <c r="U95" s="5"/>
      <c r="V95" s="5"/>
      <c r="W95" s="5"/>
      <c r="X95" s="5"/>
      <c r="Y95" s="5"/>
      <c r="Z95" s="5">
        <f>+S95+T95+U95+V95+W95+X95+Y95</f>
        <v>0</v>
      </c>
      <c r="AA95" s="89">
        <f t="shared" si="59"/>
        <v>3000000</v>
      </c>
      <c r="AB95" s="5"/>
      <c r="AC95" s="5"/>
      <c r="AD95" s="5"/>
      <c r="AE95" s="5"/>
      <c r="AF95" s="5">
        <v>3000000</v>
      </c>
      <c r="AG95" s="5">
        <v>15000</v>
      </c>
      <c r="AH95" s="5"/>
      <c r="AI95" s="5"/>
      <c r="AJ95" s="5"/>
      <c r="AK95" s="5">
        <v>250000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>
        <f t="shared" si="56"/>
        <v>3000000</v>
      </c>
      <c r="BA95" s="15">
        <f t="shared" si="57"/>
        <v>265000</v>
      </c>
      <c r="BB95" s="7">
        <f t="shared" si="60"/>
        <v>2735000</v>
      </c>
      <c r="BD95" s="27">
        <f>+AA95-AZ95</f>
        <v>0</v>
      </c>
      <c r="BF95" s="76">
        <f t="shared" si="53"/>
        <v>0</v>
      </c>
      <c r="BG95" s="76"/>
    </row>
    <row r="96" spans="1:59" ht="16.5" customHeight="1">
      <c r="A96" s="1" t="s">
        <v>306</v>
      </c>
      <c r="B96" s="109" t="s">
        <v>281</v>
      </c>
      <c r="C96" s="1"/>
      <c r="D96" s="1"/>
      <c r="E96" s="38" t="s">
        <v>282</v>
      </c>
      <c r="F96" s="65" t="s">
        <v>256</v>
      </c>
      <c r="G96" s="39">
        <v>10000000</v>
      </c>
      <c r="H96" s="73"/>
      <c r="I96" s="5"/>
      <c r="J96" s="5"/>
      <c r="K96" s="5"/>
      <c r="L96" s="5"/>
      <c r="M96" s="5"/>
      <c r="N96" s="5"/>
      <c r="O96" s="5"/>
      <c r="P96" s="5"/>
      <c r="Q96" s="5"/>
      <c r="R96" s="5">
        <f>+K96+L96+M96+N96+O96+P96+Q96</f>
        <v>0</v>
      </c>
      <c r="S96" s="5"/>
      <c r="T96" s="5"/>
      <c r="U96" s="5"/>
      <c r="V96" s="5"/>
      <c r="W96" s="5"/>
      <c r="X96" s="5"/>
      <c r="Y96" s="5"/>
      <c r="Z96" s="5">
        <f>+S96+T96+U96+V96+W96+X96+Y96</f>
        <v>0</v>
      </c>
      <c r="AA96" s="89">
        <f t="shared" si="59"/>
        <v>10000000</v>
      </c>
      <c r="AB96" s="5"/>
      <c r="AC96" s="5"/>
      <c r="AD96" s="5"/>
      <c r="AE96" s="5"/>
      <c r="AF96" s="5">
        <v>2500000</v>
      </c>
      <c r="AG96" s="5"/>
      <c r="AH96" s="5"/>
      <c r="AI96" s="5"/>
      <c r="AJ96" s="5"/>
      <c r="AK96" s="5">
        <v>2839480</v>
      </c>
      <c r="AL96" s="5">
        <v>2500000</v>
      </c>
      <c r="AM96" s="5"/>
      <c r="AN96" s="5"/>
      <c r="AO96" s="5"/>
      <c r="AP96" s="5"/>
      <c r="AQ96" s="5"/>
      <c r="AR96" s="5">
        <v>2500000</v>
      </c>
      <c r="AS96" s="5"/>
      <c r="AT96" s="5"/>
      <c r="AU96" s="5"/>
      <c r="AV96" s="5"/>
      <c r="AW96" s="5"/>
      <c r="AX96" s="5">
        <v>2500000</v>
      </c>
      <c r="AY96" s="5"/>
      <c r="AZ96" s="5">
        <f t="shared" si="56"/>
        <v>10000000</v>
      </c>
      <c r="BA96" s="15">
        <f t="shared" si="57"/>
        <v>2839480</v>
      </c>
      <c r="BB96" s="7">
        <f t="shared" si="60"/>
        <v>7160520</v>
      </c>
      <c r="BD96" s="27">
        <f>+AA96-AZ96</f>
        <v>0</v>
      </c>
      <c r="BF96" s="76">
        <f t="shared" si="53"/>
        <v>0</v>
      </c>
      <c r="BG96" s="76"/>
    </row>
    <row r="97" spans="1:59" ht="16.5" customHeight="1">
      <c r="A97" s="36" t="s">
        <v>173</v>
      </c>
      <c r="B97" s="36" t="s">
        <v>111</v>
      </c>
      <c r="C97" s="36"/>
      <c r="D97" s="36"/>
      <c r="E97" s="36" t="s">
        <v>19</v>
      </c>
      <c r="F97" s="64"/>
      <c r="G97" s="6">
        <f aca="true" t="shared" si="61" ref="G97:BB97">+G98+G101</f>
        <v>77050000</v>
      </c>
      <c r="H97" s="6">
        <f t="shared" si="61"/>
        <v>0</v>
      </c>
      <c r="I97" s="6">
        <f t="shared" si="61"/>
        <v>0</v>
      </c>
      <c r="J97" s="6">
        <f t="shared" si="61"/>
        <v>0</v>
      </c>
      <c r="K97" s="6">
        <f t="shared" si="61"/>
        <v>0</v>
      </c>
      <c r="L97" s="6">
        <f t="shared" si="61"/>
        <v>0</v>
      </c>
      <c r="M97" s="6">
        <f t="shared" si="61"/>
        <v>0</v>
      </c>
      <c r="N97" s="6">
        <f t="shared" si="61"/>
        <v>0</v>
      </c>
      <c r="O97" s="6">
        <f t="shared" si="61"/>
        <v>0</v>
      </c>
      <c r="P97" s="6">
        <f t="shared" si="61"/>
        <v>0</v>
      </c>
      <c r="Q97" s="6">
        <f t="shared" si="61"/>
        <v>0</v>
      </c>
      <c r="R97" s="6">
        <f t="shared" si="61"/>
        <v>0</v>
      </c>
      <c r="S97" s="6">
        <f t="shared" si="61"/>
        <v>0</v>
      </c>
      <c r="T97" s="6">
        <f t="shared" si="61"/>
        <v>0</v>
      </c>
      <c r="U97" s="6">
        <f t="shared" si="61"/>
        <v>0</v>
      </c>
      <c r="V97" s="6">
        <f t="shared" si="61"/>
        <v>0</v>
      </c>
      <c r="W97" s="6">
        <f t="shared" si="61"/>
        <v>0</v>
      </c>
      <c r="X97" s="6">
        <f t="shared" si="61"/>
        <v>0</v>
      </c>
      <c r="Y97" s="6">
        <f t="shared" si="61"/>
        <v>0</v>
      </c>
      <c r="Z97" s="6">
        <f t="shared" si="61"/>
        <v>0</v>
      </c>
      <c r="AA97" s="53">
        <f t="shared" si="61"/>
        <v>77050000</v>
      </c>
      <c r="AB97" s="6">
        <f t="shared" si="61"/>
        <v>0</v>
      </c>
      <c r="AC97" s="6">
        <f t="shared" si="61"/>
        <v>0</v>
      </c>
      <c r="AD97" s="6">
        <f t="shared" si="61"/>
        <v>0</v>
      </c>
      <c r="AE97" s="6">
        <f t="shared" si="61"/>
        <v>0</v>
      </c>
      <c r="AF97" s="6">
        <f t="shared" si="61"/>
        <v>0</v>
      </c>
      <c r="AG97" s="6">
        <f t="shared" si="61"/>
        <v>0</v>
      </c>
      <c r="AH97" s="6">
        <f t="shared" si="61"/>
        <v>3350000</v>
      </c>
      <c r="AI97" s="6">
        <f t="shared" si="61"/>
        <v>0</v>
      </c>
      <c r="AJ97" s="6">
        <f t="shared" si="61"/>
        <v>0</v>
      </c>
      <c r="AK97" s="6">
        <f t="shared" si="61"/>
        <v>0</v>
      </c>
      <c r="AL97" s="6">
        <f t="shared" si="61"/>
        <v>30000000</v>
      </c>
      <c r="AM97" s="6"/>
      <c r="AN97" s="6">
        <f t="shared" si="61"/>
        <v>0</v>
      </c>
      <c r="AO97" s="6"/>
      <c r="AP97" s="6">
        <f t="shared" si="61"/>
        <v>13350000</v>
      </c>
      <c r="AQ97" s="6"/>
      <c r="AR97" s="6">
        <f t="shared" si="61"/>
        <v>0</v>
      </c>
      <c r="AS97" s="6"/>
      <c r="AT97" s="6">
        <f t="shared" si="61"/>
        <v>0</v>
      </c>
      <c r="AU97" s="6"/>
      <c r="AV97" s="6">
        <f t="shared" si="61"/>
        <v>27000000</v>
      </c>
      <c r="AW97" s="6"/>
      <c r="AX97" s="6">
        <f t="shared" si="61"/>
        <v>3350000</v>
      </c>
      <c r="AY97" s="6"/>
      <c r="AZ97" s="6">
        <f t="shared" si="61"/>
        <v>77050000</v>
      </c>
      <c r="BA97" s="6">
        <f t="shared" si="61"/>
        <v>0</v>
      </c>
      <c r="BB97" s="6">
        <f t="shared" si="61"/>
        <v>77050000</v>
      </c>
      <c r="BC97" s="12"/>
      <c r="BD97" s="12">
        <f>+BD98+BD101</f>
        <v>0</v>
      </c>
      <c r="BF97" s="76">
        <f t="shared" si="53"/>
        <v>0</v>
      </c>
      <c r="BG97" s="76"/>
    </row>
    <row r="98" spans="1:59" ht="16.5" customHeight="1">
      <c r="A98" s="36" t="s">
        <v>174</v>
      </c>
      <c r="B98" s="36" t="s">
        <v>118</v>
      </c>
      <c r="C98" s="36"/>
      <c r="D98" s="36"/>
      <c r="E98" s="36" t="s">
        <v>119</v>
      </c>
      <c r="F98" s="64"/>
      <c r="G98" s="6">
        <f>+G99</f>
        <v>20050000</v>
      </c>
      <c r="H98" s="6">
        <f aca="true" t="shared" si="62" ref="H98:BD98">+H99</f>
        <v>0</v>
      </c>
      <c r="I98" s="6">
        <f t="shared" si="62"/>
        <v>0</v>
      </c>
      <c r="J98" s="6">
        <f t="shared" si="62"/>
        <v>0</v>
      </c>
      <c r="K98" s="6">
        <f t="shared" si="62"/>
        <v>0</v>
      </c>
      <c r="L98" s="6">
        <f t="shared" si="62"/>
        <v>0</v>
      </c>
      <c r="M98" s="6">
        <f t="shared" si="62"/>
        <v>0</v>
      </c>
      <c r="N98" s="6">
        <f t="shared" si="62"/>
        <v>0</v>
      </c>
      <c r="O98" s="6">
        <f t="shared" si="62"/>
        <v>0</v>
      </c>
      <c r="P98" s="6">
        <f t="shared" si="62"/>
        <v>0</v>
      </c>
      <c r="Q98" s="6">
        <f t="shared" si="62"/>
        <v>0</v>
      </c>
      <c r="R98" s="6">
        <f t="shared" si="62"/>
        <v>0</v>
      </c>
      <c r="S98" s="6">
        <f t="shared" si="62"/>
        <v>0</v>
      </c>
      <c r="T98" s="6">
        <f t="shared" si="62"/>
        <v>0</v>
      </c>
      <c r="U98" s="6">
        <f t="shared" si="62"/>
        <v>0</v>
      </c>
      <c r="V98" s="6">
        <f t="shared" si="62"/>
        <v>0</v>
      </c>
      <c r="W98" s="6">
        <f t="shared" si="62"/>
        <v>0</v>
      </c>
      <c r="X98" s="6">
        <f t="shared" si="62"/>
        <v>0</v>
      </c>
      <c r="Y98" s="6">
        <f t="shared" si="62"/>
        <v>0</v>
      </c>
      <c r="Z98" s="6">
        <f t="shared" si="62"/>
        <v>0</v>
      </c>
      <c r="AA98" s="53">
        <f t="shared" si="62"/>
        <v>20050000</v>
      </c>
      <c r="AB98" s="6">
        <f t="shared" si="62"/>
        <v>0</v>
      </c>
      <c r="AC98" s="6">
        <f t="shared" si="62"/>
        <v>0</v>
      </c>
      <c r="AD98" s="6">
        <f t="shared" si="62"/>
        <v>0</v>
      </c>
      <c r="AE98" s="6">
        <f t="shared" si="62"/>
        <v>0</v>
      </c>
      <c r="AF98" s="6">
        <f t="shared" si="62"/>
        <v>0</v>
      </c>
      <c r="AG98" s="6">
        <f t="shared" si="62"/>
        <v>0</v>
      </c>
      <c r="AH98" s="6">
        <f t="shared" si="62"/>
        <v>3350000</v>
      </c>
      <c r="AI98" s="6">
        <f t="shared" si="62"/>
        <v>0</v>
      </c>
      <c r="AJ98" s="6">
        <f t="shared" si="62"/>
        <v>0</v>
      </c>
      <c r="AK98" s="6">
        <f t="shared" si="62"/>
        <v>0</v>
      </c>
      <c r="AL98" s="6">
        <f t="shared" si="62"/>
        <v>0</v>
      </c>
      <c r="AM98" s="6"/>
      <c r="AN98" s="6">
        <f t="shared" si="62"/>
        <v>0</v>
      </c>
      <c r="AO98" s="6"/>
      <c r="AP98" s="6">
        <f t="shared" si="62"/>
        <v>13350000</v>
      </c>
      <c r="AQ98" s="6"/>
      <c r="AR98" s="6">
        <f t="shared" si="62"/>
        <v>0</v>
      </c>
      <c r="AS98" s="6"/>
      <c r="AT98" s="6">
        <f t="shared" si="62"/>
        <v>0</v>
      </c>
      <c r="AU98" s="6"/>
      <c r="AV98" s="6">
        <f t="shared" si="62"/>
        <v>0</v>
      </c>
      <c r="AW98" s="6"/>
      <c r="AX98" s="6">
        <f t="shared" si="62"/>
        <v>3350000</v>
      </c>
      <c r="AY98" s="6"/>
      <c r="AZ98" s="6">
        <f t="shared" si="62"/>
        <v>20050000</v>
      </c>
      <c r="BA98" s="6">
        <f t="shared" si="62"/>
        <v>0</v>
      </c>
      <c r="BB98" s="6">
        <f t="shared" si="62"/>
        <v>20050000</v>
      </c>
      <c r="BC98" s="12"/>
      <c r="BD98" s="12">
        <f t="shared" si="62"/>
        <v>0</v>
      </c>
      <c r="BF98" s="76">
        <f t="shared" si="53"/>
        <v>0</v>
      </c>
      <c r="BG98" s="76"/>
    </row>
    <row r="99" spans="1:59" ht="16.5" customHeight="1">
      <c r="A99" s="36" t="s">
        <v>230</v>
      </c>
      <c r="B99" s="36" t="s">
        <v>120</v>
      </c>
      <c r="C99" s="36"/>
      <c r="D99" s="36"/>
      <c r="E99" s="36" t="s">
        <v>121</v>
      </c>
      <c r="F99" s="64"/>
      <c r="G99" s="6">
        <f aca="true" t="shared" si="63" ref="G99:BB99">SUM(G100:G100)</f>
        <v>20050000</v>
      </c>
      <c r="H99" s="6">
        <f t="shared" si="63"/>
        <v>0</v>
      </c>
      <c r="I99" s="6">
        <f t="shared" si="63"/>
        <v>0</v>
      </c>
      <c r="J99" s="6">
        <f t="shared" si="63"/>
        <v>0</v>
      </c>
      <c r="K99" s="6">
        <f t="shared" si="63"/>
        <v>0</v>
      </c>
      <c r="L99" s="6">
        <f t="shared" si="63"/>
        <v>0</v>
      </c>
      <c r="M99" s="6">
        <f t="shared" si="63"/>
        <v>0</v>
      </c>
      <c r="N99" s="6">
        <f t="shared" si="63"/>
        <v>0</v>
      </c>
      <c r="O99" s="6">
        <f t="shared" si="63"/>
        <v>0</v>
      </c>
      <c r="P99" s="6">
        <f t="shared" si="63"/>
        <v>0</v>
      </c>
      <c r="Q99" s="6">
        <f t="shared" si="63"/>
        <v>0</v>
      </c>
      <c r="R99" s="6">
        <f t="shared" si="63"/>
        <v>0</v>
      </c>
      <c r="S99" s="6">
        <f t="shared" si="63"/>
        <v>0</v>
      </c>
      <c r="T99" s="6">
        <f t="shared" si="63"/>
        <v>0</v>
      </c>
      <c r="U99" s="6">
        <f t="shared" si="63"/>
        <v>0</v>
      </c>
      <c r="V99" s="6">
        <f t="shared" si="63"/>
        <v>0</v>
      </c>
      <c r="W99" s="6">
        <f t="shared" si="63"/>
        <v>0</v>
      </c>
      <c r="X99" s="6">
        <f t="shared" si="63"/>
        <v>0</v>
      </c>
      <c r="Y99" s="6">
        <f t="shared" si="63"/>
        <v>0</v>
      </c>
      <c r="Z99" s="6">
        <f t="shared" si="63"/>
        <v>0</v>
      </c>
      <c r="AA99" s="53">
        <f t="shared" si="63"/>
        <v>20050000</v>
      </c>
      <c r="AB99" s="6">
        <f t="shared" si="63"/>
        <v>0</v>
      </c>
      <c r="AC99" s="6">
        <f t="shared" si="63"/>
        <v>0</v>
      </c>
      <c r="AD99" s="6">
        <f t="shared" si="63"/>
        <v>0</v>
      </c>
      <c r="AE99" s="6">
        <f t="shared" si="63"/>
        <v>0</v>
      </c>
      <c r="AF99" s="6">
        <f t="shared" si="63"/>
        <v>0</v>
      </c>
      <c r="AG99" s="6">
        <f t="shared" si="63"/>
        <v>0</v>
      </c>
      <c r="AH99" s="6">
        <f t="shared" si="63"/>
        <v>3350000</v>
      </c>
      <c r="AI99" s="6">
        <f t="shared" si="63"/>
        <v>0</v>
      </c>
      <c r="AJ99" s="6">
        <f t="shared" si="63"/>
        <v>0</v>
      </c>
      <c r="AK99" s="6">
        <f t="shared" si="63"/>
        <v>0</v>
      </c>
      <c r="AL99" s="6">
        <f t="shared" si="63"/>
        <v>0</v>
      </c>
      <c r="AM99" s="6"/>
      <c r="AN99" s="6">
        <f t="shared" si="63"/>
        <v>0</v>
      </c>
      <c r="AO99" s="6"/>
      <c r="AP99" s="6">
        <f t="shared" si="63"/>
        <v>13350000</v>
      </c>
      <c r="AQ99" s="6"/>
      <c r="AR99" s="6">
        <f t="shared" si="63"/>
        <v>0</v>
      </c>
      <c r="AS99" s="6"/>
      <c r="AT99" s="6">
        <f t="shared" si="63"/>
        <v>0</v>
      </c>
      <c r="AU99" s="6"/>
      <c r="AV99" s="6">
        <f t="shared" si="63"/>
        <v>0</v>
      </c>
      <c r="AW99" s="6"/>
      <c r="AX99" s="6">
        <f t="shared" si="63"/>
        <v>3350000</v>
      </c>
      <c r="AY99" s="6"/>
      <c r="AZ99" s="6">
        <f t="shared" si="63"/>
        <v>20050000</v>
      </c>
      <c r="BA99" s="6">
        <f t="shared" si="63"/>
        <v>0</v>
      </c>
      <c r="BB99" s="6">
        <f t="shared" si="63"/>
        <v>20050000</v>
      </c>
      <c r="BC99" s="12"/>
      <c r="BD99" s="12">
        <f>SUM(BD100:BD100)</f>
        <v>0</v>
      </c>
      <c r="BF99" s="76">
        <f t="shared" si="53"/>
        <v>0</v>
      </c>
      <c r="BG99" s="76"/>
    </row>
    <row r="100" spans="1:59" ht="16.5" customHeight="1">
      <c r="A100" s="1" t="s">
        <v>307</v>
      </c>
      <c r="B100" s="1" t="s">
        <v>122</v>
      </c>
      <c r="C100" s="1"/>
      <c r="D100" s="1"/>
      <c r="E100" s="1" t="s">
        <v>123</v>
      </c>
      <c r="F100" s="65" t="s">
        <v>256</v>
      </c>
      <c r="G100" s="52">
        <v>20050000</v>
      </c>
      <c r="H100" s="73"/>
      <c r="I100" s="5"/>
      <c r="J100" s="5"/>
      <c r="K100" s="5"/>
      <c r="L100" s="5"/>
      <c r="M100" s="5"/>
      <c r="N100" s="5"/>
      <c r="O100" s="5"/>
      <c r="P100" s="5"/>
      <c r="Q100" s="5"/>
      <c r="R100" s="5">
        <f>+K100+L100+M100+N100+O100+P100+Q100</f>
        <v>0</v>
      </c>
      <c r="S100" s="5"/>
      <c r="T100" s="5"/>
      <c r="U100" s="5"/>
      <c r="V100" s="5"/>
      <c r="W100" s="5"/>
      <c r="X100" s="5"/>
      <c r="Y100" s="5"/>
      <c r="Z100" s="5">
        <f>+S100+T100+U100+V100+W100+X100+Y100</f>
        <v>0</v>
      </c>
      <c r="AA100" s="89">
        <f>+G100+H100-I100-J100-R100+Z100</f>
        <v>20050000</v>
      </c>
      <c r="AB100" s="56"/>
      <c r="AC100" s="56"/>
      <c r="AD100" s="56"/>
      <c r="AE100" s="56"/>
      <c r="AF100" s="56"/>
      <c r="AG100" s="56"/>
      <c r="AH100" s="56">
        <v>3350000</v>
      </c>
      <c r="AI100" s="56"/>
      <c r="AJ100" s="56"/>
      <c r="AK100" s="56"/>
      <c r="AL100" s="56"/>
      <c r="AM100" s="56"/>
      <c r="AN100" s="56"/>
      <c r="AO100" s="56"/>
      <c r="AP100" s="56">
        <v>13350000</v>
      </c>
      <c r="AQ100" s="56"/>
      <c r="AR100" s="56"/>
      <c r="AS100" s="56"/>
      <c r="AT100" s="56"/>
      <c r="AU100" s="56"/>
      <c r="AV100" s="56"/>
      <c r="AW100" s="56"/>
      <c r="AX100" s="56">
        <v>3350000</v>
      </c>
      <c r="AY100" s="56"/>
      <c r="AZ100" s="5">
        <f>+AB100+AD100+AF100+AH100+AJ100+AL100+AN100+AP100+AR100+AT100+AV100+AX100</f>
        <v>20050000</v>
      </c>
      <c r="BA100" s="15">
        <f>AY100+AW100+AU100+AS100+AQ100+AO100+AM100+AK100+AI100+AG100+AE100+AC100</f>
        <v>0</v>
      </c>
      <c r="BB100" s="61">
        <f>+AA100-BA100</f>
        <v>20050000</v>
      </c>
      <c r="BD100" s="27">
        <f>+AA100-AZ100</f>
        <v>0</v>
      </c>
      <c r="BF100" s="76">
        <f t="shared" si="53"/>
        <v>0</v>
      </c>
      <c r="BG100" s="76"/>
    </row>
    <row r="101" spans="1:59" ht="16.5" customHeight="1">
      <c r="A101" s="36" t="s">
        <v>231</v>
      </c>
      <c r="B101" s="36" t="s">
        <v>112</v>
      </c>
      <c r="C101" s="36"/>
      <c r="D101" s="36"/>
      <c r="E101" s="36" t="s">
        <v>113</v>
      </c>
      <c r="F101" s="64"/>
      <c r="G101" s="53">
        <f>+G102</f>
        <v>57000000</v>
      </c>
      <c r="H101" s="6">
        <f aca="true" t="shared" si="64" ref="H101:BB102">+H102</f>
        <v>0</v>
      </c>
      <c r="I101" s="6">
        <f t="shared" si="64"/>
        <v>0</v>
      </c>
      <c r="J101" s="6">
        <f t="shared" si="64"/>
        <v>0</v>
      </c>
      <c r="K101" s="6">
        <f t="shared" si="64"/>
        <v>0</v>
      </c>
      <c r="L101" s="6">
        <f t="shared" si="64"/>
        <v>0</v>
      </c>
      <c r="M101" s="6">
        <f t="shared" si="64"/>
        <v>0</v>
      </c>
      <c r="N101" s="6">
        <f t="shared" si="64"/>
        <v>0</v>
      </c>
      <c r="O101" s="6">
        <f t="shared" si="64"/>
        <v>0</v>
      </c>
      <c r="P101" s="6">
        <f t="shared" si="64"/>
        <v>0</v>
      </c>
      <c r="Q101" s="6">
        <f t="shared" si="64"/>
        <v>0</v>
      </c>
      <c r="R101" s="6">
        <f t="shared" si="64"/>
        <v>0</v>
      </c>
      <c r="S101" s="6">
        <f t="shared" si="64"/>
        <v>0</v>
      </c>
      <c r="T101" s="6">
        <f t="shared" si="64"/>
        <v>0</v>
      </c>
      <c r="U101" s="6">
        <f t="shared" si="64"/>
        <v>0</v>
      </c>
      <c r="V101" s="6">
        <f t="shared" si="64"/>
        <v>0</v>
      </c>
      <c r="W101" s="6">
        <f t="shared" si="64"/>
        <v>0</v>
      </c>
      <c r="X101" s="6">
        <f t="shared" si="64"/>
        <v>0</v>
      </c>
      <c r="Y101" s="6">
        <f t="shared" si="64"/>
        <v>0</v>
      </c>
      <c r="Z101" s="6">
        <f t="shared" si="64"/>
        <v>0</v>
      </c>
      <c r="AA101" s="53">
        <f t="shared" si="64"/>
        <v>57000000</v>
      </c>
      <c r="AB101" s="6">
        <f t="shared" si="64"/>
        <v>0</v>
      </c>
      <c r="AC101" s="6">
        <f t="shared" si="64"/>
        <v>0</v>
      </c>
      <c r="AD101" s="6">
        <f t="shared" si="64"/>
        <v>0</v>
      </c>
      <c r="AE101" s="6">
        <f t="shared" si="64"/>
        <v>0</v>
      </c>
      <c r="AF101" s="6">
        <f t="shared" si="64"/>
        <v>0</v>
      </c>
      <c r="AG101" s="6">
        <f t="shared" si="64"/>
        <v>0</v>
      </c>
      <c r="AH101" s="6">
        <f t="shared" si="64"/>
        <v>0</v>
      </c>
      <c r="AI101" s="6">
        <f t="shared" si="64"/>
        <v>0</v>
      </c>
      <c r="AJ101" s="6">
        <f t="shared" si="64"/>
        <v>0</v>
      </c>
      <c r="AK101" s="6">
        <f t="shared" si="64"/>
        <v>0</v>
      </c>
      <c r="AL101" s="6">
        <f t="shared" si="64"/>
        <v>30000000</v>
      </c>
      <c r="AM101" s="6"/>
      <c r="AN101" s="6">
        <f t="shared" si="64"/>
        <v>0</v>
      </c>
      <c r="AO101" s="6"/>
      <c r="AP101" s="6">
        <f t="shared" si="64"/>
        <v>0</v>
      </c>
      <c r="AQ101" s="6"/>
      <c r="AR101" s="6">
        <f t="shared" si="64"/>
        <v>0</v>
      </c>
      <c r="AS101" s="6"/>
      <c r="AT101" s="6">
        <f t="shared" si="64"/>
        <v>0</v>
      </c>
      <c r="AU101" s="6"/>
      <c r="AV101" s="6">
        <f t="shared" si="64"/>
        <v>27000000</v>
      </c>
      <c r="AW101" s="6"/>
      <c r="AX101" s="6">
        <f t="shared" si="64"/>
        <v>0</v>
      </c>
      <c r="AY101" s="6"/>
      <c r="AZ101" s="6">
        <f t="shared" si="64"/>
        <v>57000000</v>
      </c>
      <c r="BA101" s="6">
        <f t="shared" si="64"/>
        <v>0</v>
      </c>
      <c r="BB101" s="6">
        <f t="shared" si="64"/>
        <v>57000000</v>
      </c>
      <c r="BC101" s="12"/>
      <c r="BD101" s="12">
        <f>+BD102</f>
        <v>0</v>
      </c>
      <c r="BF101" s="76">
        <f t="shared" si="53"/>
        <v>0</v>
      </c>
      <c r="BG101" s="76"/>
    </row>
    <row r="102" spans="1:59" ht="16.5" customHeight="1">
      <c r="A102" s="36" t="s">
        <v>232</v>
      </c>
      <c r="B102" s="36" t="s">
        <v>114</v>
      </c>
      <c r="C102" s="36"/>
      <c r="D102" s="36"/>
      <c r="E102" s="36" t="s">
        <v>115</v>
      </c>
      <c r="F102" s="65"/>
      <c r="G102" s="53">
        <f>+G103</f>
        <v>57000000</v>
      </c>
      <c r="H102" s="6">
        <f t="shared" si="64"/>
        <v>0</v>
      </c>
      <c r="I102" s="6">
        <f t="shared" si="64"/>
        <v>0</v>
      </c>
      <c r="J102" s="6">
        <f t="shared" si="64"/>
        <v>0</v>
      </c>
      <c r="K102" s="6">
        <f t="shared" si="64"/>
        <v>0</v>
      </c>
      <c r="L102" s="6">
        <f t="shared" si="64"/>
        <v>0</v>
      </c>
      <c r="M102" s="6">
        <f t="shared" si="64"/>
        <v>0</v>
      </c>
      <c r="N102" s="6">
        <f t="shared" si="64"/>
        <v>0</v>
      </c>
      <c r="O102" s="6">
        <f t="shared" si="64"/>
        <v>0</v>
      </c>
      <c r="P102" s="6">
        <f t="shared" si="64"/>
        <v>0</v>
      </c>
      <c r="Q102" s="6">
        <f t="shared" si="64"/>
        <v>0</v>
      </c>
      <c r="R102" s="6">
        <f t="shared" si="64"/>
        <v>0</v>
      </c>
      <c r="S102" s="6">
        <f t="shared" si="64"/>
        <v>0</v>
      </c>
      <c r="T102" s="6">
        <f t="shared" si="64"/>
        <v>0</v>
      </c>
      <c r="U102" s="6">
        <f t="shared" si="64"/>
        <v>0</v>
      </c>
      <c r="V102" s="6">
        <f t="shared" si="64"/>
        <v>0</v>
      </c>
      <c r="W102" s="6">
        <f t="shared" si="64"/>
        <v>0</v>
      </c>
      <c r="X102" s="6">
        <f t="shared" si="64"/>
        <v>0</v>
      </c>
      <c r="Y102" s="6">
        <f t="shared" si="64"/>
        <v>0</v>
      </c>
      <c r="Z102" s="6">
        <f t="shared" si="64"/>
        <v>0</v>
      </c>
      <c r="AA102" s="53">
        <f t="shared" si="64"/>
        <v>57000000</v>
      </c>
      <c r="AB102" s="6">
        <f t="shared" si="64"/>
        <v>0</v>
      </c>
      <c r="AC102" s="6">
        <f t="shared" si="64"/>
        <v>0</v>
      </c>
      <c r="AD102" s="6">
        <f t="shared" si="64"/>
        <v>0</v>
      </c>
      <c r="AE102" s="6">
        <f t="shared" si="64"/>
        <v>0</v>
      </c>
      <c r="AF102" s="6">
        <f t="shared" si="64"/>
        <v>0</v>
      </c>
      <c r="AG102" s="6">
        <f t="shared" si="64"/>
        <v>0</v>
      </c>
      <c r="AH102" s="6">
        <f t="shared" si="64"/>
        <v>0</v>
      </c>
      <c r="AI102" s="6">
        <f t="shared" si="64"/>
        <v>0</v>
      </c>
      <c r="AJ102" s="6">
        <f t="shared" si="64"/>
        <v>0</v>
      </c>
      <c r="AK102" s="6">
        <f t="shared" si="64"/>
        <v>0</v>
      </c>
      <c r="AL102" s="6">
        <f t="shared" si="64"/>
        <v>30000000</v>
      </c>
      <c r="AM102" s="6"/>
      <c r="AN102" s="6">
        <f t="shared" si="64"/>
        <v>0</v>
      </c>
      <c r="AO102" s="6"/>
      <c r="AP102" s="6">
        <f t="shared" si="64"/>
        <v>0</v>
      </c>
      <c r="AQ102" s="6"/>
      <c r="AR102" s="6">
        <f t="shared" si="64"/>
        <v>0</v>
      </c>
      <c r="AS102" s="6"/>
      <c r="AT102" s="6">
        <f t="shared" si="64"/>
        <v>0</v>
      </c>
      <c r="AU102" s="6"/>
      <c r="AV102" s="6">
        <f t="shared" si="64"/>
        <v>27000000</v>
      </c>
      <c r="AW102" s="6"/>
      <c r="AX102" s="6">
        <f t="shared" si="64"/>
        <v>0</v>
      </c>
      <c r="AY102" s="6"/>
      <c r="AZ102" s="6">
        <f t="shared" si="64"/>
        <v>57000000</v>
      </c>
      <c r="BA102" s="6">
        <f t="shared" si="64"/>
        <v>0</v>
      </c>
      <c r="BB102" s="6">
        <f t="shared" si="64"/>
        <v>57000000</v>
      </c>
      <c r="BC102" s="12"/>
      <c r="BD102" s="12">
        <f>+BD103</f>
        <v>0</v>
      </c>
      <c r="BF102" s="76">
        <f t="shared" si="53"/>
        <v>0</v>
      </c>
      <c r="BG102" s="76"/>
    </row>
    <row r="103" spans="1:59" ht="16.5" customHeight="1">
      <c r="A103" s="1" t="s">
        <v>233</v>
      </c>
      <c r="B103" s="1" t="s">
        <v>116</v>
      </c>
      <c r="C103" s="1"/>
      <c r="D103" s="1"/>
      <c r="E103" s="1" t="s">
        <v>117</v>
      </c>
      <c r="F103" s="65" t="s">
        <v>256</v>
      </c>
      <c r="G103" s="52">
        <v>57000000</v>
      </c>
      <c r="H103" s="73"/>
      <c r="I103" s="5"/>
      <c r="J103" s="5"/>
      <c r="K103" s="5"/>
      <c r="L103" s="5"/>
      <c r="M103" s="5"/>
      <c r="N103" s="5"/>
      <c r="O103" s="5"/>
      <c r="P103" s="5"/>
      <c r="Q103" s="5"/>
      <c r="R103" s="5">
        <f>+K103+L103+M103+N103+O103+P103+Q103</f>
        <v>0</v>
      </c>
      <c r="S103" s="5"/>
      <c r="T103" s="5"/>
      <c r="U103" s="5"/>
      <c r="V103" s="5"/>
      <c r="W103" s="5"/>
      <c r="X103" s="5"/>
      <c r="Y103" s="5"/>
      <c r="Z103" s="5">
        <f>+S103+T103+U103+V103+W103+X103+Y103</f>
        <v>0</v>
      </c>
      <c r="AA103" s="89">
        <f>+G103+H103-I103-J103-R103+Z103</f>
        <v>57000000</v>
      </c>
      <c r="AB103" s="5">
        <v>0</v>
      </c>
      <c r="AC103" s="5"/>
      <c r="AD103" s="5">
        <v>0</v>
      </c>
      <c r="AE103" s="5"/>
      <c r="AF103" s="5"/>
      <c r="AG103" s="5"/>
      <c r="AH103" s="5">
        <v>0</v>
      </c>
      <c r="AI103" s="5"/>
      <c r="AJ103" s="5">
        <v>0</v>
      </c>
      <c r="AK103" s="5"/>
      <c r="AL103" s="5">
        <v>30000000</v>
      </c>
      <c r="AM103" s="5"/>
      <c r="AN103" s="5">
        <v>0</v>
      </c>
      <c r="AO103" s="5"/>
      <c r="AP103" s="5">
        <v>0</v>
      </c>
      <c r="AQ103" s="5"/>
      <c r="AR103" s="5">
        <v>0</v>
      </c>
      <c r="AS103" s="5"/>
      <c r="AT103" s="5">
        <v>0</v>
      </c>
      <c r="AU103" s="5"/>
      <c r="AV103" s="5">
        <v>27000000</v>
      </c>
      <c r="AW103" s="5"/>
      <c r="AX103" s="5">
        <v>0</v>
      </c>
      <c r="AY103" s="5"/>
      <c r="AZ103" s="5">
        <f>+AB103+AD103+AF103+AH103+AJ103+AL103+AN103+AP103+AR103+AT103+AV103+AX103</f>
        <v>57000000</v>
      </c>
      <c r="BA103" s="15">
        <f>AY103+AW103+AU103+AS103+AQ103+AO103+AM103+AK103+AI103+AG103+AE103+AC103</f>
        <v>0</v>
      </c>
      <c r="BB103" s="5">
        <f>+AA103-BA103</f>
        <v>57000000</v>
      </c>
      <c r="BD103" s="27">
        <f>+AA103-AZ103</f>
        <v>0</v>
      </c>
      <c r="BF103" s="76">
        <f t="shared" si="53"/>
        <v>0</v>
      </c>
      <c r="BG103" s="76"/>
    </row>
    <row r="104" spans="1:59" ht="16.5" customHeight="1">
      <c r="A104" s="36" t="s">
        <v>229</v>
      </c>
      <c r="B104" s="36" t="s">
        <v>124</v>
      </c>
      <c r="C104" s="36"/>
      <c r="D104" s="36"/>
      <c r="E104" s="36" t="s">
        <v>125</v>
      </c>
      <c r="F104" s="64"/>
      <c r="G104" s="53">
        <f>+G105</f>
        <v>30430224</v>
      </c>
      <c r="H104" s="6">
        <f aca="true" t="shared" si="65" ref="H104:BB105">+H105</f>
        <v>0</v>
      </c>
      <c r="I104" s="6">
        <f t="shared" si="65"/>
        <v>0</v>
      </c>
      <c r="J104" s="6">
        <f t="shared" si="65"/>
        <v>0</v>
      </c>
      <c r="K104" s="6">
        <f t="shared" si="65"/>
        <v>0</v>
      </c>
      <c r="L104" s="6">
        <f t="shared" si="65"/>
        <v>0</v>
      </c>
      <c r="M104" s="6">
        <f t="shared" si="65"/>
        <v>0</v>
      </c>
      <c r="N104" s="6">
        <f t="shared" si="65"/>
        <v>0</v>
      </c>
      <c r="O104" s="6">
        <f t="shared" si="65"/>
        <v>0</v>
      </c>
      <c r="P104" s="6">
        <f t="shared" si="65"/>
        <v>0</v>
      </c>
      <c r="Q104" s="6">
        <f t="shared" si="65"/>
        <v>0</v>
      </c>
      <c r="R104" s="6">
        <f t="shared" si="65"/>
        <v>0</v>
      </c>
      <c r="S104" s="6">
        <f t="shared" si="65"/>
        <v>0</v>
      </c>
      <c r="T104" s="6">
        <f t="shared" si="65"/>
        <v>0</v>
      </c>
      <c r="U104" s="6">
        <f t="shared" si="65"/>
        <v>0</v>
      </c>
      <c r="V104" s="6">
        <f t="shared" si="65"/>
        <v>0</v>
      </c>
      <c r="W104" s="6">
        <f t="shared" si="65"/>
        <v>0</v>
      </c>
      <c r="X104" s="6">
        <f t="shared" si="65"/>
        <v>0</v>
      </c>
      <c r="Y104" s="6">
        <f t="shared" si="65"/>
        <v>0</v>
      </c>
      <c r="Z104" s="6">
        <f t="shared" si="65"/>
        <v>0</v>
      </c>
      <c r="AA104" s="53">
        <f t="shared" si="65"/>
        <v>30430224</v>
      </c>
      <c r="AB104" s="6">
        <f t="shared" si="65"/>
        <v>2535852</v>
      </c>
      <c r="AC104" s="6">
        <f t="shared" si="65"/>
        <v>0</v>
      </c>
      <c r="AD104" s="6">
        <f t="shared" si="65"/>
        <v>2535852</v>
      </c>
      <c r="AE104" s="6">
        <f t="shared" si="65"/>
        <v>5071704</v>
      </c>
      <c r="AF104" s="6">
        <f t="shared" si="65"/>
        <v>2535852</v>
      </c>
      <c r="AG104" s="6">
        <f t="shared" si="65"/>
        <v>2535852</v>
      </c>
      <c r="AH104" s="6">
        <f t="shared" si="65"/>
        <v>2535852</v>
      </c>
      <c r="AI104" s="6">
        <f t="shared" si="65"/>
        <v>2535852</v>
      </c>
      <c r="AJ104" s="6">
        <f t="shared" si="65"/>
        <v>2535852</v>
      </c>
      <c r="AK104" s="6">
        <f t="shared" si="65"/>
        <v>2535852</v>
      </c>
      <c r="AL104" s="6">
        <f t="shared" si="65"/>
        <v>2535852</v>
      </c>
      <c r="AM104" s="6"/>
      <c r="AN104" s="6">
        <f t="shared" si="65"/>
        <v>2535852</v>
      </c>
      <c r="AO104" s="6"/>
      <c r="AP104" s="6">
        <f t="shared" si="65"/>
        <v>2535852</v>
      </c>
      <c r="AQ104" s="6"/>
      <c r="AR104" s="6">
        <f t="shared" si="65"/>
        <v>2535852</v>
      </c>
      <c r="AS104" s="6"/>
      <c r="AT104" s="6">
        <f t="shared" si="65"/>
        <v>2535852</v>
      </c>
      <c r="AU104" s="6"/>
      <c r="AV104" s="6">
        <f t="shared" si="65"/>
        <v>2535852</v>
      </c>
      <c r="AW104" s="6"/>
      <c r="AX104" s="6">
        <f t="shared" si="65"/>
        <v>2535852</v>
      </c>
      <c r="AY104" s="6"/>
      <c r="AZ104" s="6">
        <f t="shared" si="65"/>
        <v>30430224</v>
      </c>
      <c r="BA104" s="6">
        <f t="shared" si="65"/>
        <v>12679260</v>
      </c>
      <c r="BB104" s="6">
        <f t="shared" si="65"/>
        <v>17750964</v>
      </c>
      <c r="BC104" s="12"/>
      <c r="BD104" s="12">
        <f>+BD105</f>
        <v>0</v>
      </c>
      <c r="BF104" s="76">
        <f t="shared" si="53"/>
        <v>0</v>
      </c>
      <c r="BG104" s="76"/>
    </row>
    <row r="105" spans="1:59" ht="16.5" customHeight="1">
      <c r="A105" s="36" t="s">
        <v>234</v>
      </c>
      <c r="B105" s="36" t="s">
        <v>126</v>
      </c>
      <c r="C105" s="36"/>
      <c r="D105" s="36"/>
      <c r="E105" s="36" t="s">
        <v>127</v>
      </c>
      <c r="F105" s="66"/>
      <c r="G105" s="59">
        <f>+G106</f>
        <v>30430224</v>
      </c>
      <c r="H105" s="32">
        <f t="shared" si="65"/>
        <v>0</v>
      </c>
      <c r="I105" s="32">
        <f t="shared" si="65"/>
        <v>0</v>
      </c>
      <c r="J105" s="32">
        <f t="shared" si="65"/>
        <v>0</v>
      </c>
      <c r="K105" s="32">
        <f t="shared" si="65"/>
        <v>0</v>
      </c>
      <c r="L105" s="32">
        <f t="shared" si="65"/>
        <v>0</v>
      </c>
      <c r="M105" s="32">
        <f t="shared" si="65"/>
        <v>0</v>
      </c>
      <c r="N105" s="32">
        <f t="shared" si="65"/>
        <v>0</v>
      </c>
      <c r="O105" s="32">
        <f t="shared" si="65"/>
        <v>0</v>
      </c>
      <c r="P105" s="32">
        <f t="shared" si="65"/>
        <v>0</v>
      </c>
      <c r="Q105" s="32">
        <f t="shared" si="65"/>
        <v>0</v>
      </c>
      <c r="R105" s="32">
        <f t="shared" si="65"/>
        <v>0</v>
      </c>
      <c r="S105" s="32">
        <f t="shared" si="65"/>
        <v>0</v>
      </c>
      <c r="T105" s="32">
        <f t="shared" si="65"/>
        <v>0</v>
      </c>
      <c r="U105" s="32">
        <f t="shared" si="65"/>
        <v>0</v>
      </c>
      <c r="V105" s="32">
        <f t="shared" si="65"/>
        <v>0</v>
      </c>
      <c r="W105" s="32">
        <f t="shared" si="65"/>
        <v>0</v>
      </c>
      <c r="X105" s="32">
        <f t="shared" si="65"/>
        <v>0</v>
      </c>
      <c r="Y105" s="32">
        <f t="shared" si="65"/>
        <v>0</v>
      </c>
      <c r="Z105" s="32">
        <f t="shared" si="65"/>
        <v>0</v>
      </c>
      <c r="AA105" s="59">
        <f t="shared" si="65"/>
        <v>30430224</v>
      </c>
      <c r="AB105" s="32">
        <f t="shared" si="65"/>
        <v>2535852</v>
      </c>
      <c r="AC105" s="32">
        <f t="shared" si="65"/>
        <v>0</v>
      </c>
      <c r="AD105" s="32">
        <f t="shared" si="65"/>
        <v>2535852</v>
      </c>
      <c r="AE105" s="32">
        <f t="shared" si="65"/>
        <v>5071704</v>
      </c>
      <c r="AF105" s="32">
        <f t="shared" si="65"/>
        <v>2535852</v>
      </c>
      <c r="AG105" s="32">
        <f t="shared" si="65"/>
        <v>2535852</v>
      </c>
      <c r="AH105" s="32">
        <f t="shared" si="65"/>
        <v>2535852</v>
      </c>
      <c r="AI105" s="32">
        <f t="shared" si="65"/>
        <v>2535852</v>
      </c>
      <c r="AJ105" s="32">
        <f t="shared" si="65"/>
        <v>2535852</v>
      </c>
      <c r="AK105" s="32">
        <f t="shared" si="65"/>
        <v>2535852</v>
      </c>
      <c r="AL105" s="32">
        <f t="shared" si="65"/>
        <v>2535852</v>
      </c>
      <c r="AM105" s="32"/>
      <c r="AN105" s="32">
        <f t="shared" si="65"/>
        <v>2535852</v>
      </c>
      <c r="AO105" s="32"/>
      <c r="AP105" s="32">
        <f t="shared" si="65"/>
        <v>2535852</v>
      </c>
      <c r="AQ105" s="32"/>
      <c r="AR105" s="32">
        <f t="shared" si="65"/>
        <v>2535852</v>
      </c>
      <c r="AS105" s="32"/>
      <c r="AT105" s="32">
        <f t="shared" si="65"/>
        <v>2535852</v>
      </c>
      <c r="AU105" s="32"/>
      <c r="AV105" s="32">
        <f t="shared" si="65"/>
        <v>2535852</v>
      </c>
      <c r="AW105" s="32"/>
      <c r="AX105" s="32">
        <f t="shared" si="65"/>
        <v>2535852</v>
      </c>
      <c r="AY105" s="32"/>
      <c r="AZ105" s="32">
        <f t="shared" si="65"/>
        <v>30430224</v>
      </c>
      <c r="BA105" s="32">
        <f t="shared" si="65"/>
        <v>12679260</v>
      </c>
      <c r="BB105" s="32">
        <f t="shared" si="65"/>
        <v>17750964</v>
      </c>
      <c r="BC105" s="13"/>
      <c r="BD105" s="13">
        <f>+BD106</f>
        <v>0</v>
      </c>
      <c r="BF105" s="76">
        <f t="shared" si="53"/>
        <v>0</v>
      </c>
      <c r="BG105" s="76"/>
    </row>
    <row r="106" spans="1:59" ht="16.5" customHeight="1">
      <c r="A106" s="1" t="s">
        <v>235</v>
      </c>
      <c r="B106" s="1" t="s">
        <v>128</v>
      </c>
      <c r="C106" s="1"/>
      <c r="D106" s="1"/>
      <c r="E106" s="1" t="s">
        <v>129</v>
      </c>
      <c r="F106" s="65" t="s">
        <v>256</v>
      </c>
      <c r="G106" s="52">
        <v>30430224</v>
      </c>
      <c r="H106" s="73"/>
      <c r="I106" s="5"/>
      <c r="J106" s="5"/>
      <c r="K106" s="5"/>
      <c r="L106" s="5"/>
      <c r="M106" s="5"/>
      <c r="N106" s="5"/>
      <c r="O106" s="5"/>
      <c r="P106" s="5"/>
      <c r="Q106" s="5"/>
      <c r="R106" s="5">
        <f>+K106+L106+M106+N106+O106+P106+Q106</f>
        <v>0</v>
      </c>
      <c r="S106" s="5"/>
      <c r="T106" s="5"/>
      <c r="U106" s="5"/>
      <c r="V106" s="5"/>
      <c r="W106" s="5"/>
      <c r="X106" s="5"/>
      <c r="Y106" s="5"/>
      <c r="Z106" s="5">
        <f>+S106+T106+U106+V106+W106+X106+Y106</f>
        <v>0</v>
      </c>
      <c r="AA106" s="89">
        <f>+G106+H106-I106-J106-R106+Z106</f>
        <v>30430224</v>
      </c>
      <c r="AB106" s="5">
        <v>2535852</v>
      </c>
      <c r="AC106" s="5"/>
      <c r="AD106" s="5">
        <v>2535852</v>
      </c>
      <c r="AE106" s="5">
        <v>5071704</v>
      </c>
      <c r="AF106" s="5">
        <v>2535852</v>
      </c>
      <c r="AG106" s="5">
        <v>2535852</v>
      </c>
      <c r="AH106" s="5">
        <v>2535852</v>
      </c>
      <c r="AI106" s="5">
        <v>2535852</v>
      </c>
      <c r="AJ106" s="5">
        <v>2535852</v>
      </c>
      <c r="AK106" s="5">
        <v>2535852</v>
      </c>
      <c r="AL106" s="5">
        <v>2535852</v>
      </c>
      <c r="AM106" s="5"/>
      <c r="AN106" s="5">
        <v>2535852</v>
      </c>
      <c r="AO106" s="5"/>
      <c r="AP106" s="5">
        <v>2535852</v>
      </c>
      <c r="AQ106" s="5"/>
      <c r="AR106" s="5">
        <v>2535852</v>
      </c>
      <c r="AS106" s="5"/>
      <c r="AT106" s="5">
        <v>2535852</v>
      </c>
      <c r="AU106" s="5"/>
      <c r="AV106" s="5">
        <v>2535852</v>
      </c>
      <c r="AW106" s="5"/>
      <c r="AX106" s="5">
        <v>2535852</v>
      </c>
      <c r="AY106" s="5"/>
      <c r="AZ106" s="5">
        <f>+AB106+AD106+AF106+AH106+AJ106+AL106+AN106+AP106+AR106+AT106+AV106+AX106</f>
        <v>30430224</v>
      </c>
      <c r="BA106" s="15">
        <f>AY106+AW106+AU106+AS106+AQ106+AO106+AM106+AK106+AI106+AG106+AE106+AC106</f>
        <v>12679260</v>
      </c>
      <c r="BB106" s="5">
        <f>+AA106-BA106</f>
        <v>17750964</v>
      </c>
      <c r="BD106" s="27">
        <f>+AA106-AZ106</f>
        <v>0</v>
      </c>
      <c r="BF106" s="76">
        <f t="shared" si="53"/>
        <v>0</v>
      </c>
      <c r="BG106" s="76"/>
    </row>
    <row r="107" spans="1:59" ht="16.5" customHeight="1">
      <c r="A107" s="36" t="s">
        <v>175</v>
      </c>
      <c r="B107" s="110" t="s">
        <v>464</v>
      </c>
      <c r="C107" s="24">
        <v>4301</v>
      </c>
      <c r="D107" s="24" t="s">
        <v>136</v>
      </c>
      <c r="E107" s="33" t="s">
        <v>8</v>
      </c>
      <c r="F107" s="67"/>
      <c r="G107" s="60">
        <f>G108</f>
        <v>7826125137</v>
      </c>
      <c r="H107" s="60">
        <f aca="true" t="shared" si="66" ref="H107:BB107">H108</f>
        <v>7340415044.41</v>
      </c>
      <c r="I107" s="60">
        <f t="shared" si="66"/>
        <v>0</v>
      </c>
      <c r="J107" s="60">
        <f t="shared" si="66"/>
        <v>0</v>
      </c>
      <c r="K107" s="60">
        <f t="shared" si="66"/>
        <v>0</v>
      </c>
      <c r="L107" s="60">
        <f t="shared" si="66"/>
        <v>0</v>
      </c>
      <c r="M107" s="60">
        <f t="shared" si="66"/>
        <v>0</v>
      </c>
      <c r="N107" s="60">
        <f t="shared" si="66"/>
        <v>0</v>
      </c>
      <c r="O107" s="60">
        <f t="shared" si="66"/>
        <v>0</v>
      </c>
      <c r="P107" s="60">
        <f t="shared" si="66"/>
        <v>0</v>
      </c>
      <c r="Q107" s="60">
        <f t="shared" si="66"/>
        <v>0</v>
      </c>
      <c r="R107" s="60">
        <f t="shared" si="66"/>
        <v>5160411497.2699995</v>
      </c>
      <c r="S107" s="60">
        <f t="shared" si="66"/>
        <v>0</v>
      </c>
      <c r="T107" s="60">
        <f t="shared" si="66"/>
        <v>0</v>
      </c>
      <c r="U107" s="60">
        <f t="shared" si="66"/>
        <v>0</v>
      </c>
      <c r="V107" s="60">
        <f t="shared" si="66"/>
        <v>0</v>
      </c>
      <c r="W107" s="60">
        <f t="shared" si="66"/>
        <v>0</v>
      </c>
      <c r="X107" s="60">
        <f t="shared" si="66"/>
        <v>0</v>
      </c>
      <c r="Y107" s="60">
        <f t="shared" si="66"/>
        <v>0</v>
      </c>
      <c r="Z107" s="60">
        <f t="shared" si="66"/>
        <v>5160411497.2699995</v>
      </c>
      <c r="AA107" s="60">
        <f t="shared" si="66"/>
        <v>15196540181.41</v>
      </c>
      <c r="AB107" s="60">
        <f t="shared" si="66"/>
        <v>88938684</v>
      </c>
      <c r="AC107" s="60">
        <f t="shared" si="66"/>
        <v>12150348</v>
      </c>
      <c r="AD107" s="60">
        <f t="shared" si="66"/>
        <v>735467539</v>
      </c>
      <c r="AE107" s="60">
        <f t="shared" si="66"/>
        <v>74743566</v>
      </c>
      <c r="AF107" s="60">
        <f t="shared" si="66"/>
        <v>852329567</v>
      </c>
      <c r="AG107" s="60">
        <f t="shared" si="66"/>
        <v>799653906</v>
      </c>
      <c r="AH107" s="60">
        <f t="shared" si="66"/>
        <v>1556671925.68</v>
      </c>
      <c r="AI107" s="60">
        <f t="shared" si="66"/>
        <v>992269298.33</v>
      </c>
      <c r="AJ107" s="60">
        <f t="shared" si="66"/>
        <v>1554570541</v>
      </c>
      <c r="AK107" s="60">
        <f t="shared" si="66"/>
        <v>594153548</v>
      </c>
      <c r="AL107" s="60">
        <f t="shared" si="66"/>
        <v>1601936382.49</v>
      </c>
      <c r="AM107" s="60">
        <f t="shared" si="66"/>
        <v>0</v>
      </c>
      <c r="AN107" s="60">
        <f t="shared" si="66"/>
        <v>1546952665</v>
      </c>
      <c r="AO107" s="60">
        <f t="shared" si="66"/>
        <v>0</v>
      </c>
      <c r="AP107" s="60">
        <f t="shared" si="66"/>
        <v>1556082961</v>
      </c>
      <c r="AQ107" s="60">
        <f t="shared" si="66"/>
        <v>0</v>
      </c>
      <c r="AR107" s="60">
        <f t="shared" si="66"/>
        <v>1586545443</v>
      </c>
      <c r="AS107" s="60">
        <f t="shared" si="66"/>
        <v>0</v>
      </c>
      <c r="AT107" s="60">
        <f t="shared" si="66"/>
        <v>1572599314</v>
      </c>
      <c r="AU107" s="60">
        <f t="shared" si="66"/>
        <v>0</v>
      </c>
      <c r="AV107" s="60">
        <f t="shared" si="66"/>
        <v>1562123005</v>
      </c>
      <c r="AW107" s="60">
        <f t="shared" si="66"/>
        <v>0</v>
      </c>
      <c r="AX107" s="60">
        <f t="shared" si="66"/>
        <v>982322154.24</v>
      </c>
      <c r="AY107" s="60">
        <f t="shared" si="66"/>
        <v>0</v>
      </c>
      <c r="AZ107" s="60">
        <f t="shared" si="66"/>
        <v>15196540181.41</v>
      </c>
      <c r="BA107" s="60">
        <f t="shared" si="66"/>
        <v>2472970666.33</v>
      </c>
      <c r="BB107" s="60">
        <f t="shared" si="66"/>
        <v>12723569515.08</v>
      </c>
      <c r="BC107" s="14"/>
      <c r="BD107" s="77" t="e">
        <f>BD108</f>
        <v>#REF!</v>
      </c>
      <c r="BF107" s="76">
        <f t="shared" si="53"/>
        <v>0</v>
      </c>
      <c r="BG107" s="76"/>
    </row>
    <row r="108" spans="1:59" ht="16.5" customHeight="1">
      <c r="A108" s="36" t="s">
        <v>176</v>
      </c>
      <c r="B108" s="110" t="s">
        <v>465</v>
      </c>
      <c r="C108" s="24"/>
      <c r="D108" s="24"/>
      <c r="E108" s="33" t="s">
        <v>91</v>
      </c>
      <c r="F108" s="67"/>
      <c r="G108" s="60">
        <f aca="true" t="shared" si="67" ref="G108:Q108">G117</f>
        <v>7826125137</v>
      </c>
      <c r="H108" s="60">
        <f>H117</f>
        <v>7340415044.41</v>
      </c>
      <c r="I108" s="60">
        <f t="shared" si="67"/>
        <v>0</v>
      </c>
      <c r="J108" s="60">
        <f t="shared" si="67"/>
        <v>0</v>
      </c>
      <c r="K108" s="60">
        <f t="shared" si="67"/>
        <v>0</v>
      </c>
      <c r="L108" s="60">
        <f t="shared" si="67"/>
        <v>0</v>
      </c>
      <c r="M108" s="60">
        <f t="shared" si="67"/>
        <v>0</v>
      </c>
      <c r="N108" s="60">
        <f t="shared" si="67"/>
        <v>0</v>
      </c>
      <c r="O108" s="60">
        <f t="shared" si="67"/>
        <v>0</v>
      </c>
      <c r="P108" s="60">
        <f t="shared" si="67"/>
        <v>0</v>
      </c>
      <c r="Q108" s="60">
        <f t="shared" si="67"/>
        <v>0</v>
      </c>
      <c r="R108" s="60">
        <f>R117+R109</f>
        <v>5160411497.2699995</v>
      </c>
      <c r="S108" s="60">
        <f aca="true" t="shared" si="68" ref="S108:Z108">S117+S109</f>
        <v>0</v>
      </c>
      <c r="T108" s="60">
        <f t="shared" si="68"/>
        <v>0</v>
      </c>
      <c r="U108" s="60">
        <f t="shared" si="68"/>
        <v>0</v>
      </c>
      <c r="V108" s="60">
        <f t="shared" si="68"/>
        <v>0</v>
      </c>
      <c r="W108" s="60">
        <f t="shared" si="68"/>
        <v>0</v>
      </c>
      <c r="X108" s="60">
        <f t="shared" si="68"/>
        <v>0</v>
      </c>
      <c r="Y108" s="60">
        <f t="shared" si="68"/>
        <v>0</v>
      </c>
      <c r="Z108" s="60">
        <f t="shared" si="68"/>
        <v>5160411497.2699995</v>
      </c>
      <c r="AA108" s="60">
        <f>AA109+AA117</f>
        <v>15196540181.41</v>
      </c>
      <c r="AB108" s="60">
        <f aca="true" t="shared" si="69" ref="AB108:BB108">AB109+AB117</f>
        <v>88938684</v>
      </c>
      <c r="AC108" s="60">
        <f t="shared" si="69"/>
        <v>12150348</v>
      </c>
      <c r="AD108" s="60">
        <f t="shared" si="69"/>
        <v>735467539</v>
      </c>
      <c r="AE108" s="60">
        <f t="shared" si="69"/>
        <v>74743566</v>
      </c>
      <c r="AF108" s="60">
        <f t="shared" si="69"/>
        <v>852329567</v>
      </c>
      <c r="AG108" s="60">
        <f t="shared" si="69"/>
        <v>799653906</v>
      </c>
      <c r="AH108" s="60">
        <f>AH109+AH117</f>
        <v>1556671925.68</v>
      </c>
      <c r="AI108" s="60">
        <f>AI109+AI117</f>
        <v>992269298.33</v>
      </c>
      <c r="AJ108" s="60">
        <f t="shared" si="69"/>
        <v>1554570541</v>
      </c>
      <c r="AK108" s="60">
        <f t="shared" si="69"/>
        <v>594153548</v>
      </c>
      <c r="AL108" s="60">
        <f t="shared" si="69"/>
        <v>1601936382.49</v>
      </c>
      <c r="AM108" s="60">
        <f t="shared" si="69"/>
        <v>0</v>
      </c>
      <c r="AN108" s="60">
        <f t="shared" si="69"/>
        <v>1546952665</v>
      </c>
      <c r="AO108" s="60">
        <f t="shared" si="69"/>
        <v>0</v>
      </c>
      <c r="AP108" s="60">
        <f t="shared" si="69"/>
        <v>1556082961</v>
      </c>
      <c r="AQ108" s="60">
        <f t="shared" si="69"/>
        <v>0</v>
      </c>
      <c r="AR108" s="60">
        <f t="shared" si="69"/>
        <v>1586545443</v>
      </c>
      <c r="AS108" s="60">
        <f t="shared" si="69"/>
        <v>0</v>
      </c>
      <c r="AT108" s="60">
        <f t="shared" si="69"/>
        <v>1572599314</v>
      </c>
      <c r="AU108" s="60">
        <f t="shared" si="69"/>
        <v>0</v>
      </c>
      <c r="AV108" s="60">
        <f t="shared" si="69"/>
        <v>1562123005</v>
      </c>
      <c r="AW108" s="60">
        <f t="shared" si="69"/>
        <v>0</v>
      </c>
      <c r="AX108" s="60">
        <f t="shared" si="69"/>
        <v>982322154.24</v>
      </c>
      <c r="AY108" s="60">
        <f t="shared" si="69"/>
        <v>0</v>
      </c>
      <c r="AZ108" s="60">
        <f t="shared" si="69"/>
        <v>15196540181.41</v>
      </c>
      <c r="BA108" s="60">
        <f t="shared" si="69"/>
        <v>2472970666.33</v>
      </c>
      <c r="BB108" s="60">
        <f t="shared" si="69"/>
        <v>12723569515.08</v>
      </c>
      <c r="BC108" s="14"/>
      <c r="BD108" s="14" t="e">
        <f>#REF!+BD117</f>
        <v>#REF!</v>
      </c>
      <c r="BF108" s="76">
        <f t="shared" si="53"/>
        <v>0</v>
      </c>
      <c r="BG108" s="76"/>
    </row>
    <row r="109" spans="1:59" ht="16.5" customHeight="1">
      <c r="A109" s="97" t="s">
        <v>577</v>
      </c>
      <c r="B109" s="110" t="s">
        <v>466</v>
      </c>
      <c r="C109" s="24"/>
      <c r="D109" s="24"/>
      <c r="E109" s="33" t="s">
        <v>442</v>
      </c>
      <c r="F109" s="67"/>
      <c r="G109" s="60"/>
      <c r="H109" s="60">
        <f>H110</f>
        <v>30000000</v>
      </c>
      <c r="I109" s="60">
        <f aca="true" t="shared" si="70" ref="I109:Z111">I110</f>
        <v>0</v>
      </c>
      <c r="J109" s="60">
        <f t="shared" si="70"/>
        <v>0</v>
      </c>
      <c r="K109" s="60">
        <f t="shared" si="70"/>
        <v>0</v>
      </c>
      <c r="L109" s="60">
        <f t="shared" si="70"/>
        <v>0</v>
      </c>
      <c r="M109" s="60">
        <f t="shared" si="70"/>
        <v>0</v>
      </c>
      <c r="N109" s="60">
        <f t="shared" si="70"/>
        <v>0</v>
      </c>
      <c r="O109" s="60">
        <f t="shared" si="70"/>
        <v>0</v>
      </c>
      <c r="P109" s="60">
        <f t="shared" si="70"/>
        <v>0</v>
      </c>
      <c r="Q109" s="60">
        <f t="shared" si="70"/>
        <v>0</v>
      </c>
      <c r="R109" s="60">
        <f t="shared" si="70"/>
        <v>13500000</v>
      </c>
      <c r="S109" s="60">
        <f t="shared" si="70"/>
        <v>0</v>
      </c>
      <c r="T109" s="60">
        <f t="shared" si="70"/>
        <v>0</v>
      </c>
      <c r="U109" s="60">
        <f t="shared" si="70"/>
        <v>0</v>
      </c>
      <c r="V109" s="60">
        <f t="shared" si="70"/>
        <v>0</v>
      </c>
      <c r="W109" s="60">
        <f t="shared" si="70"/>
        <v>0</v>
      </c>
      <c r="X109" s="60">
        <f t="shared" si="70"/>
        <v>0</v>
      </c>
      <c r="Y109" s="60">
        <f t="shared" si="70"/>
        <v>0</v>
      </c>
      <c r="Z109" s="60">
        <f t="shared" si="70"/>
        <v>67000000</v>
      </c>
      <c r="AA109" s="60">
        <f>AA110</f>
        <v>83500000</v>
      </c>
      <c r="AB109" s="60">
        <f aca="true" t="shared" si="71" ref="AB109:BB111">AB110</f>
        <v>0</v>
      </c>
      <c r="AC109" s="60">
        <f t="shared" si="71"/>
        <v>0</v>
      </c>
      <c r="AD109" s="60">
        <f t="shared" si="71"/>
        <v>0</v>
      </c>
      <c r="AE109" s="60">
        <f t="shared" si="71"/>
        <v>0</v>
      </c>
      <c r="AF109" s="60">
        <f t="shared" si="71"/>
        <v>0</v>
      </c>
      <c r="AG109" s="60">
        <f t="shared" si="71"/>
        <v>0</v>
      </c>
      <c r="AH109" s="60">
        <f aca="true" t="shared" si="72" ref="AH109:AI111">AH110</f>
        <v>70000000</v>
      </c>
      <c r="AI109" s="60">
        <f t="shared" si="72"/>
        <v>0</v>
      </c>
      <c r="AJ109" s="60">
        <f t="shared" si="71"/>
        <v>0</v>
      </c>
      <c r="AK109" s="60">
        <f t="shared" si="71"/>
        <v>0</v>
      </c>
      <c r="AL109" s="60">
        <f t="shared" si="71"/>
        <v>13500000</v>
      </c>
      <c r="AM109" s="60">
        <f t="shared" si="71"/>
        <v>0</v>
      </c>
      <c r="AN109" s="60">
        <f t="shared" si="71"/>
        <v>0</v>
      </c>
      <c r="AO109" s="60">
        <f t="shared" si="71"/>
        <v>0</v>
      </c>
      <c r="AP109" s="60">
        <f t="shared" si="71"/>
        <v>0</v>
      </c>
      <c r="AQ109" s="60">
        <f t="shared" si="71"/>
        <v>0</v>
      </c>
      <c r="AR109" s="60">
        <f t="shared" si="71"/>
        <v>0</v>
      </c>
      <c r="AS109" s="60">
        <f t="shared" si="71"/>
        <v>0</v>
      </c>
      <c r="AT109" s="60">
        <f t="shared" si="71"/>
        <v>0</v>
      </c>
      <c r="AU109" s="60">
        <f t="shared" si="71"/>
        <v>0</v>
      </c>
      <c r="AV109" s="60">
        <f t="shared" si="71"/>
        <v>0</v>
      </c>
      <c r="AW109" s="60">
        <f t="shared" si="71"/>
        <v>0</v>
      </c>
      <c r="AX109" s="60">
        <f t="shared" si="71"/>
        <v>0</v>
      </c>
      <c r="AY109" s="60">
        <f t="shared" si="71"/>
        <v>0</v>
      </c>
      <c r="AZ109" s="60">
        <f t="shared" si="71"/>
        <v>83500000</v>
      </c>
      <c r="BA109" s="60">
        <f t="shared" si="71"/>
        <v>0</v>
      </c>
      <c r="BB109" s="60">
        <f t="shared" si="71"/>
        <v>83500000</v>
      </c>
      <c r="BC109" s="14"/>
      <c r="BD109" s="14"/>
      <c r="BF109" s="76">
        <f t="shared" si="53"/>
        <v>0</v>
      </c>
      <c r="BG109" s="76"/>
    </row>
    <row r="110" spans="1:59" ht="16.5" customHeight="1">
      <c r="A110" s="97" t="s">
        <v>578</v>
      </c>
      <c r="B110" s="110" t="s">
        <v>467</v>
      </c>
      <c r="C110" s="24"/>
      <c r="D110" s="24"/>
      <c r="E110" s="33" t="s">
        <v>95</v>
      </c>
      <c r="F110" s="67"/>
      <c r="G110" s="60"/>
      <c r="H110" s="60">
        <f>H111</f>
        <v>30000000</v>
      </c>
      <c r="I110" s="60">
        <f t="shared" si="70"/>
        <v>0</v>
      </c>
      <c r="J110" s="60">
        <f t="shared" si="70"/>
        <v>0</v>
      </c>
      <c r="K110" s="60">
        <f t="shared" si="70"/>
        <v>0</v>
      </c>
      <c r="L110" s="60">
        <f t="shared" si="70"/>
        <v>0</v>
      </c>
      <c r="M110" s="60">
        <f t="shared" si="70"/>
        <v>0</v>
      </c>
      <c r="N110" s="60">
        <f t="shared" si="70"/>
        <v>0</v>
      </c>
      <c r="O110" s="60">
        <f t="shared" si="70"/>
        <v>0</v>
      </c>
      <c r="P110" s="60">
        <f t="shared" si="70"/>
        <v>0</v>
      </c>
      <c r="Q110" s="60">
        <f t="shared" si="70"/>
        <v>0</v>
      </c>
      <c r="R110" s="60">
        <f t="shared" si="70"/>
        <v>13500000</v>
      </c>
      <c r="S110" s="60">
        <f t="shared" si="70"/>
        <v>0</v>
      </c>
      <c r="T110" s="60">
        <f t="shared" si="70"/>
        <v>0</v>
      </c>
      <c r="U110" s="60">
        <f t="shared" si="70"/>
        <v>0</v>
      </c>
      <c r="V110" s="60">
        <f t="shared" si="70"/>
        <v>0</v>
      </c>
      <c r="W110" s="60">
        <f t="shared" si="70"/>
        <v>0</v>
      </c>
      <c r="X110" s="60">
        <f t="shared" si="70"/>
        <v>0</v>
      </c>
      <c r="Y110" s="60">
        <f t="shared" si="70"/>
        <v>0</v>
      </c>
      <c r="Z110" s="60">
        <f t="shared" si="70"/>
        <v>67000000</v>
      </c>
      <c r="AA110" s="60">
        <f>AA111</f>
        <v>83500000</v>
      </c>
      <c r="AB110" s="60">
        <f t="shared" si="71"/>
        <v>0</v>
      </c>
      <c r="AC110" s="60">
        <f t="shared" si="71"/>
        <v>0</v>
      </c>
      <c r="AD110" s="60">
        <f t="shared" si="71"/>
        <v>0</v>
      </c>
      <c r="AE110" s="60">
        <f t="shared" si="71"/>
        <v>0</v>
      </c>
      <c r="AF110" s="60">
        <f t="shared" si="71"/>
        <v>0</v>
      </c>
      <c r="AG110" s="60">
        <f t="shared" si="71"/>
        <v>0</v>
      </c>
      <c r="AH110" s="60">
        <f t="shared" si="72"/>
        <v>70000000</v>
      </c>
      <c r="AI110" s="60">
        <f t="shared" si="72"/>
        <v>0</v>
      </c>
      <c r="AJ110" s="60">
        <f t="shared" si="71"/>
        <v>0</v>
      </c>
      <c r="AK110" s="60">
        <f t="shared" si="71"/>
        <v>0</v>
      </c>
      <c r="AL110" s="60">
        <f t="shared" si="71"/>
        <v>13500000</v>
      </c>
      <c r="AM110" s="60">
        <f t="shared" si="71"/>
        <v>0</v>
      </c>
      <c r="AN110" s="60">
        <f t="shared" si="71"/>
        <v>0</v>
      </c>
      <c r="AO110" s="60">
        <f t="shared" si="71"/>
        <v>0</v>
      </c>
      <c r="AP110" s="60">
        <f t="shared" si="71"/>
        <v>0</v>
      </c>
      <c r="AQ110" s="60">
        <f t="shared" si="71"/>
        <v>0</v>
      </c>
      <c r="AR110" s="60">
        <f t="shared" si="71"/>
        <v>0</v>
      </c>
      <c r="AS110" s="60">
        <f t="shared" si="71"/>
        <v>0</v>
      </c>
      <c r="AT110" s="60">
        <f t="shared" si="71"/>
        <v>0</v>
      </c>
      <c r="AU110" s="60">
        <f t="shared" si="71"/>
        <v>0</v>
      </c>
      <c r="AV110" s="60">
        <f t="shared" si="71"/>
        <v>0</v>
      </c>
      <c r="AW110" s="60">
        <f t="shared" si="71"/>
        <v>0</v>
      </c>
      <c r="AX110" s="60">
        <f t="shared" si="71"/>
        <v>0</v>
      </c>
      <c r="AY110" s="60">
        <f t="shared" si="71"/>
        <v>0</v>
      </c>
      <c r="AZ110" s="60">
        <f t="shared" si="71"/>
        <v>83500000</v>
      </c>
      <c r="BA110" s="60">
        <f t="shared" si="71"/>
        <v>0</v>
      </c>
      <c r="BB110" s="60">
        <f t="shared" si="71"/>
        <v>83500000</v>
      </c>
      <c r="BC110" s="14"/>
      <c r="BD110" s="14"/>
      <c r="BF110" s="76">
        <f t="shared" si="53"/>
        <v>0</v>
      </c>
      <c r="BG110" s="76"/>
    </row>
    <row r="111" spans="1:59" ht="16.5" customHeight="1">
      <c r="A111" s="97" t="s">
        <v>579</v>
      </c>
      <c r="B111" s="110" t="s">
        <v>468</v>
      </c>
      <c r="C111" s="24"/>
      <c r="D111" s="24"/>
      <c r="E111" s="33" t="s">
        <v>99</v>
      </c>
      <c r="F111" s="67"/>
      <c r="G111" s="60"/>
      <c r="H111" s="60">
        <f>H112</f>
        <v>30000000</v>
      </c>
      <c r="I111" s="60">
        <f t="shared" si="70"/>
        <v>0</v>
      </c>
      <c r="J111" s="60">
        <f t="shared" si="70"/>
        <v>0</v>
      </c>
      <c r="K111" s="60">
        <f t="shared" si="70"/>
        <v>0</v>
      </c>
      <c r="L111" s="60">
        <f t="shared" si="70"/>
        <v>0</v>
      </c>
      <c r="M111" s="60">
        <f t="shared" si="70"/>
        <v>0</v>
      </c>
      <c r="N111" s="60">
        <f t="shared" si="70"/>
        <v>0</v>
      </c>
      <c r="O111" s="60">
        <f t="shared" si="70"/>
        <v>0</v>
      </c>
      <c r="P111" s="60">
        <f t="shared" si="70"/>
        <v>0</v>
      </c>
      <c r="Q111" s="60">
        <f t="shared" si="70"/>
        <v>0</v>
      </c>
      <c r="R111" s="60">
        <f t="shared" si="70"/>
        <v>13500000</v>
      </c>
      <c r="S111" s="60">
        <f t="shared" si="70"/>
        <v>0</v>
      </c>
      <c r="T111" s="60">
        <f t="shared" si="70"/>
        <v>0</v>
      </c>
      <c r="U111" s="60">
        <f t="shared" si="70"/>
        <v>0</v>
      </c>
      <c r="V111" s="60">
        <f t="shared" si="70"/>
        <v>0</v>
      </c>
      <c r="W111" s="60">
        <f t="shared" si="70"/>
        <v>0</v>
      </c>
      <c r="X111" s="60">
        <f t="shared" si="70"/>
        <v>0</v>
      </c>
      <c r="Y111" s="60">
        <f t="shared" si="70"/>
        <v>0</v>
      </c>
      <c r="Z111" s="60">
        <f t="shared" si="70"/>
        <v>67000000</v>
      </c>
      <c r="AA111" s="60">
        <f>AA112</f>
        <v>83500000</v>
      </c>
      <c r="AB111" s="60">
        <f t="shared" si="71"/>
        <v>0</v>
      </c>
      <c r="AC111" s="60">
        <f t="shared" si="71"/>
        <v>0</v>
      </c>
      <c r="AD111" s="60">
        <f t="shared" si="71"/>
        <v>0</v>
      </c>
      <c r="AE111" s="60">
        <f t="shared" si="71"/>
        <v>0</v>
      </c>
      <c r="AF111" s="60">
        <f t="shared" si="71"/>
        <v>0</v>
      </c>
      <c r="AG111" s="60">
        <f t="shared" si="71"/>
        <v>0</v>
      </c>
      <c r="AH111" s="60">
        <f t="shared" si="72"/>
        <v>70000000</v>
      </c>
      <c r="AI111" s="60">
        <f t="shared" si="72"/>
        <v>0</v>
      </c>
      <c r="AJ111" s="60">
        <f t="shared" si="71"/>
        <v>0</v>
      </c>
      <c r="AK111" s="60">
        <f t="shared" si="71"/>
        <v>0</v>
      </c>
      <c r="AL111" s="60">
        <f t="shared" si="71"/>
        <v>13500000</v>
      </c>
      <c r="AM111" s="60">
        <f t="shared" si="71"/>
        <v>0</v>
      </c>
      <c r="AN111" s="60">
        <f t="shared" si="71"/>
        <v>0</v>
      </c>
      <c r="AO111" s="60">
        <f t="shared" si="71"/>
        <v>0</v>
      </c>
      <c r="AP111" s="60">
        <f t="shared" si="71"/>
        <v>0</v>
      </c>
      <c r="AQ111" s="60">
        <f t="shared" si="71"/>
        <v>0</v>
      </c>
      <c r="AR111" s="60">
        <f t="shared" si="71"/>
        <v>0</v>
      </c>
      <c r="AS111" s="60">
        <f t="shared" si="71"/>
        <v>0</v>
      </c>
      <c r="AT111" s="60">
        <f t="shared" si="71"/>
        <v>0</v>
      </c>
      <c r="AU111" s="60">
        <f t="shared" si="71"/>
        <v>0</v>
      </c>
      <c r="AV111" s="60">
        <f t="shared" si="71"/>
        <v>0</v>
      </c>
      <c r="AW111" s="60">
        <f t="shared" si="71"/>
        <v>0</v>
      </c>
      <c r="AX111" s="60">
        <f t="shared" si="71"/>
        <v>0</v>
      </c>
      <c r="AY111" s="60">
        <f t="shared" si="71"/>
        <v>0</v>
      </c>
      <c r="AZ111" s="60">
        <f t="shared" si="71"/>
        <v>83500000</v>
      </c>
      <c r="BA111" s="60">
        <f t="shared" si="71"/>
        <v>0</v>
      </c>
      <c r="BB111" s="60">
        <f t="shared" si="71"/>
        <v>83500000</v>
      </c>
      <c r="BC111" s="14"/>
      <c r="BD111" s="14"/>
      <c r="BF111" s="76">
        <f t="shared" si="53"/>
        <v>0</v>
      </c>
      <c r="BG111" s="76"/>
    </row>
    <row r="112" spans="1:59" ht="16.5" customHeight="1">
      <c r="A112" s="97" t="s">
        <v>580</v>
      </c>
      <c r="B112" s="110" t="s">
        <v>469</v>
      </c>
      <c r="C112" s="24"/>
      <c r="D112" s="24"/>
      <c r="E112" s="110" t="s">
        <v>470</v>
      </c>
      <c r="F112" s="67"/>
      <c r="G112" s="60"/>
      <c r="H112" s="60">
        <f>H113+H114</f>
        <v>30000000</v>
      </c>
      <c r="I112" s="60">
        <f aca="true" t="shared" si="73" ref="I112:Y112">I113+I114</f>
        <v>0</v>
      </c>
      <c r="J112" s="60">
        <f t="shared" si="73"/>
        <v>0</v>
      </c>
      <c r="K112" s="60">
        <f t="shared" si="73"/>
        <v>0</v>
      </c>
      <c r="L112" s="60">
        <f t="shared" si="73"/>
        <v>0</v>
      </c>
      <c r="M112" s="60">
        <f t="shared" si="73"/>
        <v>0</v>
      </c>
      <c r="N112" s="60">
        <f t="shared" si="73"/>
        <v>0</v>
      </c>
      <c r="O112" s="60">
        <f t="shared" si="73"/>
        <v>0</v>
      </c>
      <c r="P112" s="60">
        <f t="shared" si="73"/>
        <v>0</v>
      </c>
      <c r="Q112" s="60">
        <f t="shared" si="73"/>
        <v>0</v>
      </c>
      <c r="R112" s="60">
        <f>R113+R114+R115+R116</f>
        <v>13500000</v>
      </c>
      <c r="S112" s="60">
        <f t="shared" si="73"/>
        <v>0</v>
      </c>
      <c r="T112" s="60">
        <f t="shared" si="73"/>
        <v>0</v>
      </c>
      <c r="U112" s="60">
        <f t="shared" si="73"/>
        <v>0</v>
      </c>
      <c r="V112" s="60">
        <f t="shared" si="73"/>
        <v>0</v>
      </c>
      <c r="W112" s="60">
        <f t="shared" si="73"/>
        <v>0</v>
      </c>
      <c r="X112" s="60">
        <f t="shared" si="73"/>
        <v>0</v>
      </c>
      <c r="Y112" s="60">
        <f t="shared" si="73"/>
        <v>0</v>
      </c>
      <c r="Z112" s="60">
        <f>Z113+Z114+Z115+Z116</f>
        <v>67000000</v>
      </c>
      <c r="AA112" s="60">
        <f>AA113+AA114+AA115+AA116</f>
        <v>83500000</v>
      </c>
      <c r="AB112" s="60">
        <f aca="true" t="shared" si="74" ref="AB112:AJ112">AB113+AB114+AB115+AB116</f>
        <v>0</v>
      </c>
      <c r="AC112" s="60">
        <f t="shared" si="74"/>
        <v>0</v>
      </c>
      <c r="AD112" s="60">
        <f t="shared" si="74"/>
        <v>0</v>
      </c>
      <c r="AE112" s="60">
        <f t="shared" si="74"/>
        <v>0</v>
      </c>
      <c r="AF112" s="60">
        <f t="shared" si="74"/>
        <v>0</v>
      </c>
      <c r="AG112" s="60">
        <f t="shared" si="74"/>
        <v>0</v>
      </c>
      <c r="AH112" s="60">
        <f t="shared" si="74"/>
        <v>70000000</v>
      </c>
      <c r="AI112" s="60">
        <f t="shared" si="74"/>
        <v>0</v>
      </c>
      <c r="AJ112" s="60">
        <f t="shared" si="74"/>
        <v>0</v>
      </c>
      <c r="AK112" s="60">
        <f aca="true" t="shared" si="75" ref="AK112:BB112">AK113+AK114+AK115+AK116</f>
        <v>0</v>
      </c>
      <c r="AL112" s="60">
        <f t="shared" si="75"/>
        <v>13500000</v>
      </c>
      <c r="AM112" s="60">
        <f t="shared" si="75"/>
        <v>0</v>
      </c>
      <c r="AN112" s="60">
        <f t="shared" si="75"/>
        <v>0</v>
      </c>
      <c r="AO112" s="60">
        <f t="shared" si="75"/>
        <v>0</v>
      </c>
      <c r="AP112" s="60">
        <f t="shared" si="75"/>
        <v>0</v>
      </c>
      <c r="AQ112" s="60">
        <f t="shared" si="75"/>
        <v>0</v>
      </c>
      <c r="AR112" s="60">
        <f t="shared" si="75"/>
        <v>0</v>
      </c>
      <c r="AS112" s="60">
        <f t="shared" si="75"/>
        <v>0</v>
      </c>
      <c r="AT112" s="60">
        <f t="shared" si="75"/>
        <v>0</v>
      </c>
      <c r="AU112" s="60">
        <f t="shared" si="75"/>
        <v>0</v>
      </c>
      <c r="AV112" s="60">
        <f t="shared" si="75"/>
        <v>0</v>
      </c>
      <c r="AW112" s="60">
        <f t="shared" si="75"/>
        <v>0</v>
      </c>
      <c r="AX112" s="60">
        <f t="shared" si="75"/>
        <v>0</v>
      </c>
      <c r="AY112" s="60">
        <f t="shared" si="75"/>
        <v>0</v>
      </c>
      <c r="AZ112" s="60">
        <f t="shared" si="75"/>
        <v>83500000</v>
      </c>
      <c r="BA112" s="60">
        <f t="shared" si="75"/>
        <v>0</v>
      </c>
      <c r="BB112" s="60">
        <f t="shared" si="75"/>
        <v>83500000</v>
      </c>
      <c r="BC112" s="14"/>
      <c r="BD112" s="14"/>
      <c r="BF112" s="76">
        <f t="shared" si="53"/>
        <v>0</v>
      </c>
      <c r="BG112" s="76"/>
    </row>
    <row r="113" spans="1:59" ht="16.5" customHeight="1">
      <c r="A113" s="1" t="s">
        <v>581</v>
      </c>
      <c r="B113" s="109" t="s">
        <v>471</v>
      </c>
      <c r="C113" s="109" t="s">
        <v>472</v>
      </c>
      <c r="D113" s="109" t="s">
        <v>473</v>
      </c>
      <c r="E113" s="31" t="s">
        <v>132</v>
      </c>
      <c r="F113" s="109" t="s">
        <v>477</v>
      </c>
      <c r="G113" s="60">
        <v>0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99">
        <v>40000000</v>
      </c>
      <c r="AA113" s="89">
        <f>+G113+H113-I113-J113-R113+Z113</f>
        <v>40000000</v>
      </c>
      <c r="AB113" s="60"/>
      <c r="AC113" s="60"/>
      <c r="AD113" s="60"/>
      <c r="AE113" s="60"/>
      <c r="AF113" s="60"/>
      <c r="AG113" s="60"/>
      <c r="AH113" s="99">
        <v>40000000</v>
      </c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5">
        <f>+AB113+AD113+AF113+AH113+AJ113+AL113+AN113+AP113+AR113+AT113+AV113+AX113</f>
        <v>40000000</v>
      </c>
      <c r="BA113" s="15">
        <f>AY113+AW113+AU113+AS113+AQ113+AO113+AM113+AK113+AI113+AG113+AE113+AC113</f>
        <v>0</v>
      </c>
      <c r="BB113" s="5">
        <f>+AA113-BA113</f>
        <v>40000000</v>
      </c>
      <c r="BC113" s="14"/>
      <c r="BD113" s="14"/>
      <c r="BF113" s="76">
        <f t="shared" si="53"/>
        <v>0</v>
      </c>
      <c r="BG113" s="76"/>
    </row>
    <row r="114" spans="1:59" ht="16.5" customHeight="1">
      <c r="A114" s="1" t="s">
        <v>582</v>
      </c>
      <c r="B114" s="109" t="s">
        <v>474</v>
      </c>
      <c r="C114" s="109" t="s">
        <v>472</v>
      </c>
      <c r="D114" s="109" t="s">
        <v>473</v>
      </c>
      <c r="E114" s="31" t="s">
        <v>132</v>
      </c>
      <c r="F114" s="109" t="s">
        <v>473</v>
      </c>
      <c r="G114" s="60">
        <v>0</v>
      </c>
      <c r="H114" s="99">
        <v>30000000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89">
        <f>+G114+H114-I114-J114-R114+Z114</f>
        <v>30000000</v>
      </c>
      <c r="AB114" s="60"/>
      <c r="AC114" s="60"/>
      <c r="AD114" s="60"/>
      <c r="AE114" s="60"/>
      <c r="AF114" s="60"/>
      <c r="AG114" s="60"/>
      <c r="AH114" s="99">
        <v>30000000</v>
      </c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5">
        <f>+AB114+AD114+AF114+AH114+AJ114+AL114+AN114+AP114+AR114+AT114+AV114+AX114</f>
        <v>30000000</v>
      </c>
      <c r="BA114" s="15">
        <f>AY114+AW114+AU114+AS114+AQ114+AO114+AM114+AK114+AI114+AG114+AE114+AC114</f>
        <v>0</v>
      </c>
      <c r="BB114" s="5">
        <f>+AA114-BA114</f>
        <v>30000000</v>
      </c>
      <c r="BC114" s="14"/>
      <c r="BD114" s="14"/>
      <c r="BF114" s="76">
        <f t="shared" si="53"/>
        <v>0</v>
      </c>
      <c r="BG114" s="76"/>
    </row>
    <row r="115" spans="1:59" ht="16.5" customHeight="1">
      <c r="A115" s="1" t="s">
        <v>586</v>
      </c>
      <c r="B115" s="109" t="s">
        <v>584</v>
      </c>
      <c r="C115" s="111"/>
      <c r="D115" s="111"/>
      <c r="E115" s="31" t="s">
        <v>132</v>
      </c>
      <c r="F115" s="109" t="s">
        <v>473</v>
      </c>
      <c r="G115" s="60">
        <v>0</v>
      </c>
      <c r="H115" s="99"/>
      <c r="I115" s="60"/>
      <c r="J115" s="60"/>
      <c r="K115" s="60"/>
      <c r="L115" s="60"/>
      <c r="M115" s="60"/>
      <c r="N115" s="60"/>
      <c r="O115" s="60"/>
      <c r="P115" s="60"/>
      <c r="Q115" s="60"/>
      <c r="R115" s="99">
        <v>13500000</v>
      </c>
      <c r="S115" s="99"/>
      <c r="T115" s="99"/>
      <c r="U115" s="99"/>
      <c r="V115" s="99"/>
      <c r="W115" s="99"/>
      <c r="X115" s="99"/>
      <c r="Y115" s="99"/>
      <c r="Z115" s="99">
        <v>13500000</v>
      </c>
      <c r="AA115" s="89">
        <f>+G115+H115-I115-J115-R115+Z115</f>
        <v>0</v>
      </c>
      <c r="AB115" s="60"/>
      <c r="AC115" s="60"/>
      <c r="AD115" s="60"/>
      <c r="AE115" s="60"/>
      <c r="AF115" s="60"/>
      <c r="AG115" s="60"/>
      <c r="AH115" s="99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5">
        <f>+AB115+AD115+AF115+AH115+AJ115+AL115+AN115+AP115+AR115+AT115+AV115+AX115</f>
        <v>0</v>
      </c>
      <c r="BA115" s="15"/>
      <c r="BB115" s="5"/>
      <c r="BC115" s="14"/>
      <c r="BD115" s="14"/>
      <c r="BF115" s="76"/>
      <c r="BG115" s="76"/>
    </row>
    <row r="116" spans="1:59" ht="16.5" customHeight="1">
      <c r="A116" s="1" t="s">
        <v>587</v>
      </c>
      <c r="B116" s="109" t="s">
        <v>585</v>
      </c>
      <c r="C116" s="111"/>
      <c r="D116" s="111"/>
      <c r="E116" s="31" t="s">
        <v>132</v>
      </c>
      <c r="F116" s="109" t="s">
        <v>473</v>
      </c>
      <c r="G116" s="60">
        <v>0</v>
      </c>
      <c r="H116" s="9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99">
        <v>13500000</v>
      </c>
      <c r="AA116" s="89">
        <f>+G116+H116-I116-J116-R116+Z116</f>
        <v>13500000</v>
      </c>
      <c r="AB116" s="60"/>
      <c r="AC116" s="60"/>
      <c r="AD116" s="60"/>
      <c r="AE116" s="60"/>
      <c r="AF116" s="60"/>
      <c r="AG116" s="60"/>
      <c r="AH116" s="99"/>
      <c r="AI116" s="60"/>
      <c r="AJ116" s="60"/>
      <c r="AK116" s="60"/>
      <c r="AL116" s="99">
        <v>13500000</v>
      </c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5">
        <f>+AB116+AD116+AF116+AH116+AJ116+AL116+AN116+AP116+AR116+AT116+AV116+AX116</f>
        <v>13500000</v>
      </c>
      <c r="BA116" s="5">
        <f>+AC116+AE116+AG116+AI116+AK116+AM116+AO116+AQ116+AS116+AU116+AW116+AY116</f>
        <v>0</v>
      </c>
      <c r="BB116" s="5">
        <f>+AA116-BA116</f>
        <v>13500000</v>
      </c>
      <c r="BC116" s="14"/>
      <c r="BD116" s="14"/>
      <c r="BF116" s="76"/>
      <c r="BG116" s="76"/>
    </row>
    <row r="117" spans="1:59" ht="16.5" customHeight="1">
      <c r="A117" s="36" t="s">
        <v>177</v>
      </c>
      <c r="B117" s="24" t="s">
        <v>133</v>
      </c>
      <c r="C117" s="24"/>
      <c r="D117" s="24"/>
      <c r="E117" s="33" t="s">
        <v>102</v>
      </c>
      <c r="F117" s="109" t="s">
        <v>481</v>
      </c>
      <c r="G117" s="60">
        <f aca="true" t="shared" si="76" ref="G117:AA117">G118+G148</f>
        <v>7826125137</v>
      </c>
      <c r="H117" s="34">
        <f t="shared" si="76"/>
        <v>7340415044.41</v>
      </c>
      <c r="I117" s="34">
        <f t="shared" si="76"/>
        <v>0</v>
      </c>
      <c r="J117" s="34">
        <f t="shared" si="76"/>
        <v>0</v>
      </c>
      <c r="K117" s="34">
        <f t="shared" si="76"/>
        <v>0</v>
      </c>
      <c r="L117" s="34">
        <f t="shared" si="76"/>
        <v>0</v>
      </c>
      <c r="M117" s="34">
        <f t="shared" si="76"/>
        <v>0</v>
      </c>
      <c r="N117" s="34">
        <f t="shared" si="76"/>
        <v>0</v>
      </c>
      <c r="O117" s="34">
        <f t="shared" si="76"/>
        <v>0</v>
      </c>
      <c r="P117" s="34">
        <f t="shared" si="76"/>
        <v>0</v>
      </c>
      <c r="Q117" s="34">
        <f t="shared" si="76"/>
        <v>0</v>
      </c>
      <c r="R117" s="34">
        <f t="shared" si="76"/>
        <v>5146911497.2699995</v>
      </c>
      <c r="S117" s="34">
        <f t="shared" si="76"/>
        <v>0</v>
      </c>
      <c r="T117" s="34">
        <f t="shared" si="76"/>
        <v>0</v>
      </c>
      <c r="U117" s="34">
        <f t="shared" si="76"/>
        <v>0</v>
      </c>
      <c r="V117" s="34">
        <f t="shared" si="76"/>
        <v>0</v>
      </c>
      <c r="W117" s="34">
        <f t="shared" si="76"/>
        <v>0</v>
      </c>
      <c r="X117" s="34">
        <f t="shared" si="76"/>
        <v>0</v>
      </c>
      <c r="Y117" s="34">
        <f t="shared" si="76"/>
        <v>0</v>
      </c>
      <c r="Z117" s="34">
        <f t="shared" si="76"/>
        <v>5093411497.2699995</v>
      </c>
      <c r="AA117" s="60">
        <f t="shared" si="76"/>
        <v>15113040181.41</v>
      </c>
      <c r="AB117" s="60">
        <f aca="true" t="shared" si="77" ref="AB117:BB117">AB118+AB148</f>
        <v>88938684</v>
      </c>
      <c r="AC117" s="60">
        <f t="shared" si="77"/>
        <v>12150348</v>
      </c>
      <c r="AD117" s="60">
        <f t="shared" si="77"/>
        <v>735467539</v>
      </c>
      <c r="AE117" s="60">
        <f t="shared" si="77"/>
        <v>74743566</v>
      </c>
      <c r="AF117" s="60">
        <f t="shared" si="77"/>
        <v>852329567</v>
      </c>
      <c r="AG117" s="60">
        <f t="shared" si="77"/>
        <v>799653906</v>
      </c>
      <c r="AH117" s="60">
        <f t="shared" si="77"/>
        <v>1486671925.68</v>
      </c>
      <c r="AI117" s="60">
        <f t="shared" si="77"/>
        <v>992269298.33</v>
      </c>
      <c r="AJ117" s="60">
        <f t="shared" si="77"/>
        <v>1554570541</v>
      </c>
      <c r="AK117" s="60">
        <f t="shared" si="77"/>
        <v>594153548</v>
      </c>
      <c r="AL117" s="60">
        <f t="shared" si="77"/>
        <v>1588436382.49</v>
      </c>
      <c r="AM117" s="60">
        <f t="shared" si="77"/>
        <v>0</v>
      </c>
      <c r="AN117" s="60">
        <f t="shared" si="77"/>
        <v>1546952665</v>
      </c>
      <c r="AO117" s="60">
        <f t="shared" si="77"/>
        <v>0</v>
      </c>
      <c r="AP117" s="60">
        <f t="shared" si="77"/>
        <v>1556082961</v>
      </c>
      <c r="AQ117" s="60">
        <f t="shared" si="77"/>
        <v>0</v>
      </c>
      <c r="AR117" s="60">
        <f t="shared" si="77"/>
        <v>1586545443</v>
      </c>
      <c r="AS117" s="60">
        <f t="shared" si="77"/>
        <v>0</v>
      </c>
      <c r="AT117" s="60">
        <f t="shared" si="77"/>
        <v>1572599314</v>
      </c>
      <c r="AU117" s="60">
        <f t="shared" si="77"/>
        <v>0</v>
      </c>
      <c r="AV117" s="60">
        <f t="shared" si="77"/>
        <v>1562123005</v>
      </c>
      <c r="AW117" s="60">
        <f t="shared" si="77"/>
        <v>0</v>
      </c>
      <c r="AX117" s="60">
        <f t="shared" si="77"/>
        <v>982322154.24</v>
      </c>
      <c r="AY117" s="60">
        <f t="shared" si="77"/>
        <v>0</v>
      </c>
      <c r="AZ117" s="60">
        <f t="shared" si="77"/>
        <v>15113040181.41</v>
      </c>
      <c r="BA117" s="60">
        <f t="shared" si="77"/>
        <v>2472970666.33</v>
      </c>
      <c r="BB117" s="60">
        <f t="shared" si="77"/>
        <v>12640069515.08</v>
      </c>
      <c r="BC117" s="14"/>
      <c r="BD117" s="14">
        <f>BD118+BD148</f>
        <v>0</v>
      </c>
      <c r="BF117" s="76">
        <f t="shared" si="53"/>
        <v>0</v>
      </c>
      <c r="BG117" s="76"/>
    </row>
    <row r="118" spans="1:59" ht="16.5" customHeight="1">
      <c r="A118" s="36" t="s">
        <v>236</v>
      </c>
      <c r="B118" s="24" t="s">
        <v>134</v>
      </c>
      <c r="C118" s="24"/>
      <c r="D118" s="24"/>
      <c r="E118" s="33" t="s">
        <v>104</v>
      </c>
      <c r="F118" s="109" t="s">
        <v>473</v>
      </c>
      <c r="G118" s="34">
        <f>SUM(G119:G145)</f>
        <v>93602641</v>
      </c>
      <c r="H118" s="34">
        <f>SUM(H119:H145)</f>
        <v>2066852732.9899998</v>
      </c>
      <c r="I118" s="34">
        <f aca="true" t="shared" si="78" ref="I118:Q118">SUM(I120:I140)</f>
        <v>0</v>
      </c>
      <c r="J118" s="34">
        <f t="shared" si="78"/>
        <v>0</v>
      </c>
      <c r="K118" s="34">
        <f t="shared" si="78"/>
        <v>0</v>
      </c>
      <c r="L118" s="34">
        <f t="shared" si="78"/>
        <v>0</v>
      </c>
      <c r="M118" s="34">
        <f t="shared" si="78"/>
        <v>0</v>
      </c>
      <c r="N118" s="34">
        <f t="shared" si="78"/>
        <v>0</v>
      </c>
      <c r="O118" s="34">
        <f t="shared" si="78"/>
        <v>0</v>
      </c>
      <c r="P118" s="34">
        <f t="shared" si="78"/>
        <v>0</v>
      </c>
      <c r="Q118" s="34">
        <f t="shared" si="78"/>
        <v>0</v>
      </c>
      <c r="R118" s="34">
        <f>SUM(R119:R147)</f>
        <v>592703816.78</v>
      </c>
      <c r="S118" s="34">
        <f aca="true" t="shared" si="79" ref="S118:Y118">SUM(S119:S145)</f>
        <v>0</v>
      </c>
      <c r="T118" s="34">
        <f t="shared" si="79"/>
        <v>0</v>
      </c>
      <c r="U118" s="34">
        <f t="shared" si="79"/>
        <v>0</v>
      </c>
      <c r="V118" s="34">
        <f t="shared" si="79"/>
        <v>0</v>
      </c>
      <c r="W118" s="34">
        <f t="shared" si="79"/>
        <v>0</v>
      </c>
      <c r="X118" s="34">
        <f t="shared" si="79"/>
        <v>0</v>
      </c>
      <c r="Y118" s="34">
        <f t="shared" si="79"/>
        <v>0</v>
      </c>
      <c r="Z118" s="34">
        <f>SUM(Z119:Z147)</f>
        <v>627404974.78</v>
      </c>
      <c r="AA118" s="60">
        <f>SUM(AA119:AA147)</f>
        <v>2195156531.99</v>
      </c>
      <c r="AB118" s="60">
        <f aca="true" t="shared" si="80" ref="AB118:BB118">SUM(AB119:AB147)</f>
        <v>0</v>
      </c>
      <c r="AC118" s="60">
        <f t="shared" si="80"/>
        <v>0</v>
      </c>
      <c r="AD118" s="60">
        <f t="shared" si="80"/>
        <v>0</v>
      </c>
      <c r="AE118" s="60">
        <f t="shared" si="80"/>
        <v>0</v>
      </c>
      <c r="AF118" s="60">
        <f t="shared" si="80"/>
        <v>42000000</v>
      </c>
      <c r="AG118" s="60">
        <f t="shared" si="80"/>
        <v>0</v>
      </c>
      <c r="AH118" s="60">
        <f t="shared" si="80"/>
        <v>201444334</v>
      </c>
      <c r="AI118" s="60">
        <f t="shared" si="80"/>
        <v>0</v>
      </c>
      <c r="AJ118" s="60">
        <f>SUM(AJ119:AJ147)</f>
        <v>227849904</v>
      </c>
      <c r="AK118" s="60">
        <f t="shared" si="80"/>
        <v>0</v>
      </c>
      <c r="AL118" s="60">
        <f t="shared" si="80"/>
        <v>236061523</v>
      </c>
      <c r="AM118" s="60">
        <f t="shared" si="80"/>
        <v>0</v>
      </c>
      <c r="AN118" s="60">
        <f t="shared" si="80"/>
        <v>232849904</v>
      </c>
      <c r="AO118" s="60">
        <f t="shared" si="80"/>
        <v>0</v>
      </c>
      <c r="AP118" s="60">
        <f t="shared" si="80"/>
        <v>245061523</v>
      </c>
      <c r="AQ118" s="60">
        <f t="shared" si="80"/>
        <v>0</v>
      </c>
      <c r="AR118" s="60">
        <f t="shared" si="80"/>
        <v>250866264</v>
      </c>
      <c r="AS118" s="60">
        <f t="shared" si="80"/>
        <v>0</v>
      </c>
      <c r="AT118" s="60">
        <f t="shared" si="80"/>
        <v>254077883</v>
      </c>
      <c r="AU118" s="60">
        <f t="shared" si="80"/>
        <v>0</v>
      </c>
      <c r="AV118" s="60">
        <f t="shared" si="80"/>
        <v>250866264</v>
      </c>
      <c r="AW118" s="60">
        <f t="shared" si="80"/>
        <v>0</v>
      </c>
      <c r="AX118" s="60">
        <f t="shared" si="80"/>
        <v>254078932.99000004</v>
      </c>
      <c r="AY118" s="60">
        <f t="shared" si="80"/>
        <v>0</v>
      </c>
      <c r="AZ118" s="60">
        <f t="shared" si="80"/>
        <v>2195156531.99</v>
      </c>
      <c r="BA118" s="60">
        <f t="shared" si="80"/>
        <v>0</v>
      </c>
      <c r="BB118" s="60">
        <f t="shared" si="80"/>
        <v>2195156531.99</v>
      </c>
      <c r="BC118" s="14"/>
      <c r="BD118" s="14">
        <f>SUM(BD120:BD140)</f>
        <v>0</v>
      </c>
      <c r="BF118" s="76">
        <f t="shared" si="53"/>
        <v>0</v>
      </c>
      <c r="BG118" s="76"/>
    </row>
    <row r="119" spans="1:59" ht="16.5" customHeight="1">
      <c r="A119" s="1" t="s">
        <v>238</v>
      </c>
      <c r="B119" s="109" t="s">
        <v>475</v>
      </c>
      <c r="C119" s="109" t="s">
        <v>476</v>
      </c>
      <c r="D119" s="109" t="s">
        <v>477</v>
      </c>
      <c r="E119" s="109" t="s">
        <v>476</v>
      </c>
      <c r="F119" s="109" t="s">
        <v>481</v>
      </c>
      <c r="G119" s="60">
        <v>0</v>
      </c>
      <c r="H119" s="72">
        <v>82659534.78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89">
        <f>+G119+H119-I119-J119-R119+Z119</f>
        <v>82659534.78</v>
      </c>
      <c r="AB119" s="34"/>
      <c r="AC119" s="34"/>
      <c r="AD119" s="34"/>
      <c r="AE119" s="34"/>
      <c r="AF119" s="34"/>
      <c r="AG119" s="34"/>
      <c r="AH119" s="72">
        <v>9184393</v>
      </c>
      <c r="AI119" s="34"/>
      <c r="AJ119" s="72">
        <v>9184393</v>
      </c>
      <c r="AK119" s="34"/>
      <c r="AL119" s="72">
        <v>9184393</v>
      </c>
      <c r="AM119" s="34"/>
      <c r="AN119" s="72">
        <v>9184393</v>
      </c>
      <c r="AO119" s="34"/>
      <c r="AP119" s="72">
        <v>9184393</v>
      </c>
      <c r="AQ119" s="34"/>
      <c r="AR119" s="72">
        <v>9184393</v>
      </c>
      <c r="AS119" s="34"/>
      <c r="AT119" s="72">
        <v>9184393</v>
      </c>
      <c r="AU119" s="34"/>
      <c r="AV119" s="72">
        <v>9184393</v>
      </c>
      <c r="AW119" s="34"/>
      <c r="AX119" s="72">
        <v>9184390.78</v>
      </c>
      <c r="AY119" s="34"/>
      <c r="AZ119" s="5">
        <f>+AB119+AD119+AF119+AH119+AJ119+AL119+AN119+AP119+AR119+AT119+AV119+AX119</f>
        <v>82659534.78</v>
      </c>
      <c r="BA119" s="15">
        <f>AY119+AW119+AU119+AS119+AQ119+AO119+AM119+AK119+AI119+AG119+AE119+AC119</f>
        <v>0</v>
      </c>
      <c r="BB119" s="5">
        <f aca="true" t="shared" si="81" ref="BB119:BB125">+AA119-BA119</f>
        <v>82659534.78</v>
      </c>
      <c r="BC119" s="14"/>
      <c r="BD119" s="14"/>
      <c r="BF119" s="76">
        <f t="shared" si="53"/>
        <v>0</v>
      </c>
      <c r="BG119" s="76"/>
    </row>
    <row r="120" spans="1:59" ht="16.5" customHeight="1">
      <c r="A120" s="1" t="s">
        <v>239</v>
      </c>
      <c r="B120" s="109" t="s">
        <v>478</v>
      </c>
      <c r="C120" s="109" t="s">
        <v>479</v>
      </c>
      <c r="D120" s="109" t="s">
        <v>473</v>
      </c>
      <c r="E120" s="109" t="s">
        <v>479</v>
      </c>
      <c r="F120" s="109" t="s">
        <v>473</v>
      </c>
      <c r="G120" s="39">
        <v>12000000</v>
      </c>
      <c r="H120" s="73"/>
      <c r="I120" s="5"/>
      <c r="J120" s="5"/>
      <c r="K120" s="5"/>
      <c r="L120" s="5"/>
      <c r="M120" s="5"/>
      <c r="N120" s="5"/>
      <c r="O120" s="5"/>
      <c r="P120" s="5"/>
      <c r="Q120" s="5"/>
      <c r="R120" s="5">
        <f>+K120+L120+M120+N120+O120+P120+Q120</f>
        <v>0</v>
      </c>
      <c r="S120" s="5"/>
      <c r="T120" s="5"/>
      <c r="U120" s="5"/>
      <c r="V120" s="5"/>
      <c r="W120" s="5"/>
      <c r="X120" s="5"/>
      <c r="Y120" s="5"/>
      <c r="Z120" s="5">
        <f>+S120+T120+U120+V120+W120+X120+Y120</f>
        <v>0</v>
      </c>
      <c r="AA120" s="89">
        <f aca="true" t="shared" si="82" ref="AA120:AA172">+G120+H120-I120-J120-R120+Z120</f>
        <v>12000000</v>
      </c>
      <c r="AB120" s="5">
        <v>0</v>
      </c>
      <c r="AC120" s="5"/>
      <c r="AD120" s="5">
        <v>0</v>
      </c>
      <c r="AE120" s="5"/>
      <c r="AF120" s="5">
        <v>12000000</v>
      </c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>
        <f aca="true" t="shared" si="83" ref="AZ120:AZ231">+AB120+AD120+AF120+AH120+AJ120+AL120+AN120+AP120+AR120+AT120+AV120+AX120</f>
        <v>12000000</v>
      </c>
      <c r="BA120" s="15">
        <f aca="true" t="shared" si="84" ref="BA120:BA239">AY120+AW120+AU120+AS120+AQ120+AO120+AM120+AK120+AI120+AG120+AE120+AC120</f>
        <v>0</v>
      </c>
      <c r="BB120" s="5">
        <f t="shared" si="81"/>
        <v>12000000</v>
      </c>
      <c r="BD120" s="27">
        <f>+AA120-AZ120</f>
        <v>0</v>
      </c>
      <c r="BF120" s="76">
        <f t="shared" si="53"/>
        <v>0</v>
      </c>
      <c r="BG120" s="76"/>
    </row>
    <row r="121" spans="1:59" ht="16.5" customHeight="1">
      <c r="A121" s="1" t="s">
        <v>240</v>
      </c>
      <c r="B121" s="109" t="s">
        <v>480</v>
      </c>
      <c r="C121" s="109" t="s">
        <v>479</v>
      </c>
      <c r="D121" s="109" t="s">
        <v>481</v>
      </c>
      <c r="E121" s="109" t="s">
        <v>479</v>
      </c>
      <c r="F121" s="109" t="s">
        <v>485</v>
      </c>
      <c r="G121" s="39">
        <v>0</v>
      </c>
      <c r="H121" s="73">
        <v>239000000</v>
      </c>
      <c r="I121" s="5"/>
      <c r="J121" s="5"/>
      <c r="K121" s="5"/>
      <c r="L121" s="5"/>
      <c r="M121" s="5"/>
      <c r="N121" s="5"/>
      <c r="O121" s="5"/>
      <c r="P121" s="5"/>
      <c r="Q121" s="5"/>
      <c r="R121" s="5">
        <v>0</v>
      </c>
      <c r="S121" s="5"/>
      <c r="T121" s="5"/>
      <c r="U121" s="5"/>
      <c r="V121" s="5"/>
      <c r="W121" s="5"/>
      <c r="X121" s="5"/>
      <c r="Y121" s="5"/>
      <c r="Z121" s="5">
        <v>0</v>
      </c>
      <c r="AA121" s="89">
        <f t="shared" si="82"/>
        <v>239000000</v>
      </c>
      <c r="AB121" s="5"/>
      <c r="AC121" s="5"/>
      <c r="AD121" s="5"/>
      <c r="AE121" s="5"/>
      <c r="AF121" s="5"/>
      <c r="AG121" s="5"/>
      <c r="AH121" s="5">
        <v>26555555</v>
      </c>
      <c r="AI121" s="5"/>
      <c r="AJ121" s="5">
        <v>26555555</v>
      </c>
      <c r="AK121" s="5"/>
      <c r="AL121" s="5">
        <v>26555555</v>
      </c>
      <c r="AM121" s="5"/>
      <c r="AN121" s="5">
        <v>26555555</v>
      </c>
      <c r="AO121" s="5"/>
      <c r="AP121" s="5">
        <v>26555555</v>
      </c>
      <c r="AQ121" s="5"/>
      <c r="AR121" s="5">
        <v>26555555</v>
      </c>
      <c r="AS121" s="5"/>
      <c r="AT121" s="5">
        <v>26555555</v>
      </c>
      <c r="AU121" s="5"/>
      <c r="AV121" s="5">
        <v>26555555</v>
      </c>
      <c r="AW121" s="5"/>
      <c r="AX121" s="5">
        <v>26555560</v>
      </c>
      <c r="AY121" s="5"/>
      <c r="AZ121" s="5">
        <f t="shared" si="83"/>
        <v>239000000</v>
      </c>
      <c r="BA121" s="15">
        <f>AY121+AW121+AU121+AS121+AQ121+AO121+AM121+AK121+AI121+AG121+AE121+AC121</f>
        <v>0</v>
      </c>
      <c r="BB121" s="5">
        <f t="shared" si="81"/>
        <v>239000000</v>
      </c>
      <c r="BD121" s="27"/>
      <c r="BF121" s="76">
        <f t="shared" si="53"/>
        <v>0</v>
      </c>
      <c r="BG121" s="76"/>
    </row>
    <row r="122" spans="1:59" ht="16.5" customHeight="1">
      <c r="A122" s="1" t="s">
        <v>241</v>
      </c>
      <c r="B122" s="109" t="s">
        <v>480</v>
      </c>
      <c r="C122" s="109" t="s">
        <v>479</v>
      </c>
      <c r="D122" s="109" t="s">
        <v>473</v>
      </c>
      <c r="E122" s="109" t="s">
        <v>479</v>
      </c>
      <c r="F122" s="109" t="s">
        <v>473</v>
      </c>
      <c r="G122" s="54">
        <v>12579822</v>
      </c>
      <c r="H122" s="73"/>
      <c r="I122" s="5"/>
      <c r="J122" s="5"/>
      <c r="K122" s="5"/>
      <c r="L122" s="5"/>
      <c r="M122" s="5"/>
      <c r="N122" s="5"/>
      <c r="O122" s="5"/>
      <c r="P122" s="5"/>
      <c r="Q122" s="5"/>
      <c r="R122" s="5">
        <v>12579822</v>
      </c>
      <c r="S122" s="5"/>
      <c r="T122" s="5"/>
      <c r="U122" s="5"/>
      <c r="V122" s="5"/>
      <c r="W122" s="5"/>
      <c r="X122" s="5"/>
      <c r="Y122" s="5"/>
      <c r="Z122" s="5">
        <f>+S122+T122+U122+V122+W122+X122+Y122</f>
        <v>0</v>
      </c>
      <c r="AA122" s="89">
        <f t="shared" si="82"/>
        <v>0</v>
      </c>
      <c r="AB122" s="5">
        <v>0</v>
      </c>
      <c r="AC122" s="5"/>
      <c r="AD122" s="5">
        <v>0</v>
      </c>
      <c r="AE122" s="5"/>
      <c r="AF122" s="5">
        <v>0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>
        <f t="shared" si="83"/>
        <v>0</v>
      </c>
      <c r="BA122" s="15">
        <f>AY122+AW122+AU122+AS122+AQ122+AO122+AM122+AK122+AI122+AG122+AE122+AC122</f>
        <v>0</v>
      </c>
      <c r="BB122" s="5">
        <f t="shared" si="81"/>
        <v>0</v>
      </c>
      <c r="BD122" s="27">
        <f>+AA122-AZ122</f>
        <v>0</v>
      </c>
      <c r="BF122" s="76">
        <f t="shared" si="53"/>
        <v>0</v>
      </c>
      <c r="BG122" s="76"/>
    </row>
    <row r="123" spans="1:59" ht="16.5" customHeight="1">
      <c r="A123" s="1" t="s">
        <v>242</v>
      </c>
      <c r="B123" s="109" t="s">
        <v>482</v>
      </c>
      <c r="C123" s="109" t="s">
        <v>479</v>
      </c>
      <c r="D123" s="109" t="s">
        <v>481</v>
      </c>
      <c r="E123" s="109" t="s">
        <v>479</v>
      </c>
      <c r="F123" s="109" t="s">
        <v>473</v>
      </c>
      <c r="G123" s="54">
        <v>0</v>
      </c>
      <c r="H123" s="7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>
        <v>16065440</v>
      </c>
      <c r="AA123" s="89">
        <f t="shared" si="82"/>
        <v>16065440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>
        <v>4016360</v>
      </c>
      <c r="AS123" s="5"/>
      <c r="AT123" s="5">
        <v>4016360</v>
      </c>
      <c r="AU123" s="5"/>
      <c r="AV123" s="5">
        <v>4016360</v>
      </c>
      <c r="AW123" s="5"/>
      <c r="AX123" s="5">
        <v>4016360</v>
      </c>
      <c r="AY123" s="5"/>
      <c r="AZ123" s="5">
        <f t="shared" si="83"/>
        <v>16065440</v>
      </c>
      <c r="BA123" s="15">
        <f>AY123+AW123+AU123+AS123+AQ123+AO123+AM123+AK123+AI123+AG123+AE123+AC123</f>
        <v>0</v>
      </c>
      <c r="BB123" s="5">
        <f t="shared" si="81"/>
        <v>16065440</v>
      </c>
      <c r="BD123" s="27"/>
      <c r="BF123" s="76">
        <f t="shared" si="53"/>
        <v>0</v>
      </c>
      <c r="BG123" s="76"/>
    </row>
    <row r="124" spans="1:59" ht="16.5" customHeight="1">
      <c r="A124" s="1" t="s">
        <v>243</v>
      </c>
      <c r="B124" s="109" t="s">
        <v>483</v>
      </c>
      <c r="C124" s="109" t="s">
        <v>479</v>
      </c>
      <c r="D124" s="109" t="s">
        <v>473</v>
      </c>
      <c r="E124" s="109" t="s">
        <v>479</v>
      </c>
      <c r="F124" s="109" t="s">
        <v>473</v>
      </c>
      <c r="G124" s="54">
        <v>0</v>
      </c>
      <c r="H124" s="7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>
        <v>20000000</v>
      </c>
      <c r="AA124" s="89">
        <f t="shared" si="82"/>
        <v>20000000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>
        <v>5000000</v>
      </c>
      <c r="AS124" s="5"/>
      <c r="AT124" s="5">
        <v>5000000</v>
      </c>
      <c r="AU124" s="5"/>
      <c r="AV124" s="5">
        <v>5000000</v>
      </c>
      <c r="AW124" s="5"/>
      <c r="AX124" s="5">
        <v>5000000</v>
      </c>
      <c r="AY124" s="5"/>
      <c r="AZ124" s="5">
        <f t="shared" si="83"/>
        <v>20000000</v>
      </c>
      <c r="BA124" s="15">
        <f>AY124+AW124+AU124+AS124+AQ124+AO124+AM124+AK124+AI124+AG124+AE124+AC124</f>
        <v>0</v>
      </c>
      <c r="BB124" s="5">
        <f t="shared" si="81"/>
        <v>20000000</v>
      </c>
      <c r="BD124" s="27"/>
      <c r="BF124" s="76">
        <f t="shared" si="53"/>
        <v>0</v>
      </c>
      <c r="BG124" s="76"/>
    </row>
    <row r="125" spans="1:59" ht="16.5" customHeight="1">
      <c r="A125" s="1" t="s">
        <v>557</v>
      </c>
      <c r="B125" s="109" t="s">
        <v>484</v>
      </c>
      <c r="C125" s="109" t="s">
        <v>479</v>
      </c>
      <c r="D125" s="109" t="s">
        <v>485</v>
      </c>
      <c r="E125" s="109" t="s">
        <v>479</v>
      </c>
      <c r="F125" s="109" t="s">
        <v>473</v>
      </c>
      <c r="G125" s="39">
        <v>30000000</v>
      </c>
      <c r="H125" s="73"/>
      <c r="I125" s="5"/>
      <c r="J125" s="5"/>
      <c r="K125" s="5"/>
      <c r="L125" s="5"/>
      <c r="M125" s="5"/>
      <c r="N125" s="5"/>
      <c r="O125" s="5"/>
      <c r="P125" s="5"/>
      <c r="Q125" s="5"/>
      <c r="R125" s="5">
        <f>+K125+L125+M125+N125+O125+P125+Q125</f>
        <v>0</v>
      </c>
      <c r="S125" s="5"/>
      <c r="T125" s="5"/>
      <c r="U125" s="5"/>
      <c r="V125" s="5"/>
      <c r="W125" s="5"/>
      <c r="X125" s="5"/>
      <c r="Y125" s="5"/>
      <c r="Z125" s="5">
        <f>+S125+T125+U125+V125+W125+X125+Y125</f>
        <v>0</v>
      </c>
      <c r="AA125" s="89">
        <f t="shared" si="82"/>
        <v>30000000</v>
      </c>
      <c r="AB125" s="5">
        <v>0</v>
      </c>
      <c r="AC125" s="5"/>
      <c r="AD125" s="5">
        <v>0</v>
      </c>
      <c r="AE125" s="5"/>
      <c r="AF125" s="5">
        <v>30000000</v>
      </c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>
        <f t="shared" si="83"/>
        <v>30000000</v>
      </c>
      <c r="BA125" s="15">
        <f t="shared" si="84"/>
        <v>0</v>
      </c>
      <c r="BB125" s="5">
        <f t="shared" si="81"/>
        <v>30000000</v>
      </c>
      <c r="BD125" s="27">
        <f>+AA125-AZ125</f>
        <v>0</v>
      </c>
      <c r="BF125" s="76">
        <f t="shared" si="53"/>
        <v>0</v>
      </c>
      <c r="BG125" s="76"/>
    </row>
    <row r="126" spans="1:59" ht="16.5" customHeight="1">
      <c r="A126" s="1" t="s">
        <v>558</v>
      </c>
      <c r="B126" s="109" t="s">
        <v>484</v>
      </c>
      <c r="C126" s="109" t="s">
        <v>479</v>
      </c>
      <c r="D126" s="109" t="s">
        <v>473</v>
      </c>
      <c r="E126" s="109" t="s">
        <v>479</v>
      </c>
      <c r="F126" s="109" t="s">
        <v>473</v>
      </c>
      <c r="G126" s="39">
        <v>0</v>
      </c>
      <c r="H126" s="73">
        <v>540000000</v>
      </c>
      <c r="I126" s="5"/>
      <c r="J126" s="5"/>
      <c r="K126" s="5"/>
      <c r="L126" s="5"/>
      <c r="M126" s="5"/>
      <c r="N126" s="5"/>
      <c r="O126" s="5"/>
      <c r="P126" s="5"/>
      <c r="Q126" s="5"/>
      <c r="R126" s="5">
        <v>190000000</v>
      </c>
      <c r="S126" s="5"/>
      <c r="T126" s="5"/>
      <c r="U126" s="5"/>
      <c r="V126" s="5"/>
      <c r="W126" s="5"/>
      <c r="X126" s="5"/>
      <c r="Y126" s="5"/>
      <c r="Z126" s="5"/>
      <c r="AA126" s="89">
        <f t="shared" si="82"/>
        <v>350000000</v>
      </c>
      <c r="AB126" s="5"/>
      <c r="AC126" s="5"/>
      <c r="AD126" s="5"/>
      <c r="AE126" s="5"/>
      <c r="AF126" s="5"/>
      <c r="AG126" s="5"/>
      <c r="AH126" s="5">
        <v>38888888</v>
      </c>
      <c r="AI126" s="5"/>
      <c r="AJ126" s="5">
        <v>38888888</v>
      </c>
      <c r="AK126" s="5"/>
      <c r="AL126" s="5">
        <v>38888888</v>
      </c>
      <c r="AM126" s="5"/>
      <c r="AN126" s="5">
        <v>38888888</v>
      </c>
      <c r="AO126" s="5"/>
      <c r="AP126" s="5">
        <v>38888888</v>
      </c>
      <c r="AQ126" s="5"/>
      <c r="AR126" s="5">
        <v>38888888</v>
      </c>
      <c r="AS126" s="5"/>
      <c r="AT126" s="5">
        <v>38888888</v>
      </c>
      <c r="AU126" s="5"/>
      <c r="AV126" s="5">
        <v>38888888</v>
      </c>
      <c r="AW126" s="5"/>
      <c r="AX126" s="5">
        <v>38888896</v>
      </c>
      <c r="AY126" s="5"/>
      <c r="AZ126" s="5">
        <f t="shared" si="83"/>
        <v>350000000</v>
      </c>
      <c r="BA126" s="15">
        <f aca="true" t="shared" si="85" ref="BA126:BA134">AY126+AW126+AU126+AS126+AQ126+AO126+AM126+AK126+AI126+AG126+AE126+AC126</f>
        <v>0</v>
      </c>
      <c r="BB126" s="5">
        <f aca="true" t="shared" si="86" ref="BB126:BB134">+AA126-BA126</f>
        <v>350000000</v>
      </c>
      <c r="BD126" s="27"/>
      <c r="BF126" s="76">
        <f t="shared" si="53"/>
        <v>0</v>
      </c>
      <c r="BG126" s="76"/>
    </row>
    <row r="127" spans="1:59" ht="16.5" customHeight="1">
      <c r="A127" s="1" t="s">
        <v>559</v>
      </c>
      <c r="B127" s="109" t="s">
        <v>486</v>
      </c>
      <c r="C127" s="109" t="s">
        <v>479</v>
      </c>
      <c r="D127" s="109" t="s">
        <v>473</v>
      </c>
      <c r="E127" s="109" t="s">
        <v>479</v>
      </c>
      <c r="F127" s="109" t="s">
        <v>473</v>
      </c>
      <c r="G127" s="39">
        <v>0</v>
      </c>
      <c r="H127" s="7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>
        <v>10000000</v>
      </c>
      <c r="AA127" s="89">
        <f t="shared" si="82"/>
        <v>10000000</v>
      </c>
      <c r="AB127" s="5"/>
      <c r="AC127" s="5"/>
      <c r="AD127" s="5"/>
      <c r="AE127" s="5"/>
      <c r="AF127" s="5"/>
      <c r="AG127" s="5"/>
      <c r="AH127" s="5">
        <v>10000000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>
        <f t="shared" si="83"/>
        <v>10000000</v>
      </c>
      <c r="BA127" s="15">
        <f t="shared" si="85"/>
        <v>0</v>
      </c>
      <c r="BB127" s="5">
        <f t="shared" si="86"/>
        <v>10000000</v>
      </c>
      <c r="BD127" s="27"/>
      <c r="BF127" s="76">
        <f t="shared" si="53"/>
        <v>0</v>
      </c>
      <c r="BG127" s="76"/>
    </row>
    <row r="128" spans="1:59" ht="16.5" customHeight="1">
      <c r="A128" s="1" t="s">
        <v>560</v>
      </c>
      <c r="B128" s="109" t="s">
        <v>487</v>
      </c>
      <c r="C128" s="109" t="s">
        <v>479</v>
      </c>
      <c r="D128" s="109" t="s">
        <v>473</v>
      </c>
      <c r="E128" s="109" t="s">
        <v>479</v>
      </c>
      <c r="F128" s="109" t="s">
        <v>481</v>
      </c>
      <c r="G128" s="39">
        <v>0</v>
      </c>
      <c r="H128" s="7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10000000</v>
      </c>
      <c r="AA128" s="89">
        <f t="shared" si="82"/>
        <v>10000000</v>
      </c>
      <c r="AB128" s="5"/>
      <c r="AC128" s="5"/>
      <c r="AD128" s="5"/>
      <c r="AE128" s="5"/>
      <c r="AF128" s="5"/>
      <c r="AG128" s="5"/>
      <c r="AH128" s="5">
        <v>10000000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>
        <f t="shared" si="83"/>
        <v>10000000</v>
      </c>
      <c r="BA128" s="15">
        <f t="shared" si="85"/>
        <v>0</v>
      </c>
      <c r="BB128" s="5">
        <f t="shared" si="86"/>
        <v>10000000</v>
      </c>
      <c r="BD128" s="27"/>
      <c r="BF128" s="76">
        <f t="shared" si="53"/>
        <v>0</v>
      </c>
      <c r="BG128" s="76"/>
    </row>
    <row r="129" spans="1:59" ht="16.5" customHeight="1">
      <c r="A129" s="1" t="s">
        <v>561</v>
      </c>
      <c r="B129" s="109" t="s">
        <v>488</v>
      </c>
      <c r="C129" s="109" t="s">
        <v>479</v>
      </c>
      <c r="D129" s="109" t="s">
        <v>473</v>
      </c>
      <c r="E129" s="109" t="s">
        <v>479</v>
      </c>
      <c r="F129" s="109" t="s">
        <v>485</v>
      </c>
      <c r="G129" s="39">
        <v>0</v>
      </c>
      <c r="H129" s="73">
        <v>115000000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89">
        <f t="shared" si="82"/>
        <v>115000000</v>
      </c>
      <c r="AB129" s="5"/>
      <c r="AC129" s="5"/>
      <c r="AD129" s="5"/>
      <c r="AE129" s="5"/>
      <c r="AF129" s="5"/>
      <c r="AG129" s="5"/>
      <c r="AH129" s="5">
        <v>12777777</v>
      </c>
      <c r="AI129" s="5"/>
      <c r="AJ129" s="5">
        <v>12777777</v>
      </c>
      <c r="AK129" s="5"/>
      <c r="AL129" s="5">
        <v>12777777</v>
      </c>
      <c r="AM129" s="5"/>
      <c r="AN129" s="5">
        <v>12777777</v>
      </c>
      <c r="AO129" s="5"/>
      <c r="AP129" s="5">
        <v>12777777</v>
      </c>
      <c r="AQ129" s="5"/>
      <c r="AR129" s="5">
        <v>12777777</v>
      </c>
      <c r="AS129" s="5"/>
      <c r="AT129" s="5">
        <v>12777777</v>
      </c>
      <c r="AU129" s="5"/>
      <c r="AV129" s="5">
        <v>12777777</v>
      </c>
      <c r="AW129" s="5"/>
      <c r="AX129" s="5">
        <v>12777784</v>
      </c>
      <c r="AY129" s="5"/>
      <c r="AZ129" s="5">
        <f t="shared" si="83"/>
        <v>115000000</v>
      </c>
      <c r="BA129" s="15">
        <f t="shared" si="85"/>
        <v>0</v>
      </c>
      <c r="BB129" s="5">
        <f t="shared" si="86"/>
        <v>115000000</v>
      </c>
      <c r="BD129" s="27"/>
      <c r="BF129" s="76">
        <f t="shared" si="53"/>
        <v>0</v>
      </c>
      <c r="BG129" s="76"/>
    </row>
    <row r="130" spans="1:59" ht="16.5" customHeight="1">
      <c r="A130" s="1" t="s">
        <v>562</v>
      </c>
      <c r="B130" s="109" t="s">
        <v>489</v>
      </c>
      <c r="C130" s="109" t="s">
        <v>479</v>
      </c>
      <c r="D130" s="109" t="s">
        <v>473</v>
      </c>
      <c r="E130" s="109" t="s">
        <v>479</v>
      </c>
      <c r="F130" s="109" t="s">
        <v>473</v>
      </c>
      <c r="G130" s="39">
        <v>0</v>
      </c>
      <c r="H130" s="73">
        <v>25000000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89">
        <f t="shared" si="82"/>
        <v>25000000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>
        <v>5000000</v>
      </c>
      <c r="AQ130" s="5"/>
      <c r="AR130" s="5">
        <v>5000000</v>
      </c>
      <c r="AS130" s="5"/>
      <c r="AT130" s="5">
        <v>5000000</v>
      </c>
      <c r="AU130" s="5"/>
      <c r="AV130" s="5">
        <v>5000000</v>
      </c>
      <c r="AW130" s="5"/>
      <c r="AX130" s="5">
        <v>5000000</v>
      </c>
      <c r="AY130" s="5"/>
      <c r="AZ130" s="5">
        <f t="shared" si="83"/>
        <v>25000000</v>
      </c>
      <c r="BA130" s="15">
        <f t="shared" si="85"/>
        <v>0</v>
      </c>
      <c r="BB130" s="5">
        <f t="shared" si="86"/>
        <v>25000000</v>
      </c>
      <c r="BD130" s="27"/>
      <c r="BF130" s="76">
        <f t="shared" si="53"/>
        <v>0</v>
      </c>
      <c r="BG130" s="76"/>
    </row>
    <row r="131" spans="1:59" ht="16.5" customHeight="1">
      <c r="A131" s="1" t="s">
        <v>563</v>
      </c>
      <c r="B131" s="109" t="s">
        <v>490</v>
      </c>
      <c r="C131" s="109" t="s">
        <v>479</v>
      </c>
      <c r="D131" s="109" t="s">
        <v>473</v>
      </c>
      <c r="E131" s="109" t="s">
        <v>479</v>
      </c>
      <c r="F131" s="109" t="s">
        <v>494</v>
      </c>
      <c r="G131" s="39">
        <v>0</v>
      </c>
      <c r="H131" s="73">
        <v>35000000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89">
        <f t="shared" si="82"/>
        <v>35000000</v>
      </c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>
        <v>5000000</v>
      </c>
      <c r="AM131" s="5"/>
      <c r="AN131" s="5">
        <v>5000000</v>
      </c>
      <c r="AO131" s="5"/>
      <c r="AP131" s="5">
        <v>5000000</v>
      </c>
      <c r="AQ131" s="5"/>
      <c r="AR131" s="5">
        <v>5000000</v>
      </c>
      <c r="AS131" s="5"/>
      <c r="AT131" s="5">
        <v>5000000</v>
      </c>
      <c r="AU131" s="5"/>
      <c r="AV131" s="5">
        <v>5000000</v>
      </c>
      <c r="AW131" s="5"/>
      <c r="AX131" s="5">
        <v>5000000</v>
      </c>
      <c r="AY131" s="5"/>
      <c r="AZ131" s="5">
        <f t="shared" si="83"/>
        <v>35000000</v>
      </c>
      <c r="BA131" s="15">
        <f t="shared" si="85"/>
        <v>0</v>
      </c>
      <c r="BB131" s="5">
        <f t="shared" si="86"/>
        <v>35000000</v>
      </c>
      <c r="BD131" s="27"/>
      <c r="BF131" s="76">
        <f t="shared" si="53"/>
        <v>0</v>
      </c>
      <c r="BG131" s="76"/>
    </row>
    <row r="132" spans="1:59" ht="16.5" customHeight="1">
      <c r="A132" s="1" t="s">
        <v>564</v>
      </c>
      <c r="B132" s="109" t="s">
        <v>491</v>
      </c>
      <c r="C132" s="109" t="s">
        <v>479</v>
      </c>
      <c r="D132" s="109" t="s">
        <v>481</v>
      </c>
      <c r="E132" s="109" t="s">
        <v>479</v>
      </c>
      <c r="F132" s="109" t="s">
        <v>473</v>
      </c>
      <c r="G132" s="39">
        <v>0</v>
      </c>
      <c r="H132" s="73">
        <v>187153523.46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89">
        <f t="shared" si="82"/>
        <v>187153523.46</v>
      </c>
      <c r="AB132" s="5"/>
      <c r="AC132" s="5"/>
      <c r="AD132" s="5"/>
      <c r="AE132" s="5"/>
      <c r="AF132" s="5"/>
      <c r="AG132" s="5"/>
      <c r="AH132" s="5">
        <v>20794835</v>
      </c>
      <c r="AI132" s="5"/>
      <c r="AJ132" s="5">
        <v>20794835</v>
      </c>
      <c r="AK132" s="5"/>
      <c r="AL132" s="5">
        <v>20794835</v>
      </c>
      <c r="AM132" s="5"/>
      <c r="AN132" s="5">
        <v>20794835</v>
      </c>
      <c r="AO132" s="5"/>
      <c r="AP132" s="5">
        <v>20794835</v>
      </c>
      <c r="AQ132" s="5"/>
      <c r="AR132" s="5">
        <v>20794835</v>
      </c>
      <c r="AS132" s="5"/>
      <c r="AT132" s="5">
        <v>20794835</v>
      </c>
      <c r="AU132" s="5"/>
      <c r="AV132" s="5">
        <v>20794835</v>
      </c>
      <c r="AW132" s="5"/>
      <c r="AX132" s="5">
        <v>20794843.46</v>
      </c>
      <c r="AY132" s="5"/>
      <c r="AZ132" s="5">
        <f t="shared" si="83"/>
        <v>187153523.46</v>
      </c>
      <c r="BA132" s="15">
        <f t="shared" si="85"/>
        <v>0</v>
      </c>
      <c r="BB132" s="5">
        <f t="shared" si="86"/>
        <v>187153523.46</v>
      </c>
      <c r="BD132" s="27"/>
      <c r="BF132" s="76">
        <f t="shared" si="53"/>
        <v>0</v>
      </c>
      <c r="BG132" s="76"/>
    </row>
    <row r="133" spans="1:59" ht="16.5" customHeight="1">
      <c r="A133" s="1" t="s">
        <v>565</v>
      </c>
      <c r="B133" s="109" t="s">
        <v>491</v>
      </c>
      <c r="C133" s="109" t="s">
        <v>479</v>
      </c>
      <c r="D133" s="109" t="s">
        <v>485</v>
      </c>
      <c r="E133" s="109" t="s">
        <v>479</v>
      </c>
      <c r="F133" s="109" t="s">
        <v>497</v>
      </c>
      <c r="G133" s="39">
        <v>0</v>
      </c>
      <c r="H133" s="73">
        <v>12846476.54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89">
        <f t="shared" si="82"/>
        <v>12846476.54</v>
      </c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>
        <v>3211619</v>
      </c>
      <c r="AM133" s="5"/>
      <c r="AN133" s="5"/>
      <c r="AO133" s="5"/>
      <c r="AP133" s="5">
        <v>3211619</v>
      </c>
      <c r="AQ133" s="5"/>
      <c r="AR133" s="5"/>
      <c r="AS133" s="5"/>
      <c r="AT133" s="5">
        <v>3211619</v>
      </c>
      <c r="AU133" s="5"/>
      <c r="AV133" s="5"/>
      <c r="AW133" s="5"/>
      <c r="AX133" s="5">
        <v>3211619.54</v>
      </c>
      <c r="AY133" s="5"/>
      <c r="AZ133" s="5">
        <f t="shared" si="83"/>
        <v>12846476.54</v>
      </c>
      <c r="BA133" s="15">
        <f t="shared" si="85"/>
        <v>0</v>
      </c>
      <c r="BB133" s="5">
        <f t="shared" si="86"/>
        <v>12846476.54</v>
      </c>
      <c r="BD133" s="27"/>
      <c r="BF133" s="76">
        <f t="shared" si="53"/>
        <v>0</v>
      </c>
      <c r="BG133" s="76"/>
    </row>
    <row r="134" spans="1:59" ht="16.5" customHeight="1">
      <c r="A134" s="1" t="s">
        <v>566</v>
      </c>
      <c r="B134" s="109" t="s">
        <v>492</v>
      </c>
      <c r="C134" s="109" t="s">
        <v>479</v>
      </c>
      <c r="D134" s="109" t="s">
        <v>473</v>
      </c>
      <c r="E134" s="109" t="s">
        <v>479</v>
      </c>
      <c r="F134" s="109" t="s">
        <v>477</v>
      </c>
      <c r="G134" s="39">
        <v>0</v>
      </c>
      <c r="H134" s="73">
        <v>100000000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89">
        <f t="shared" si="82"/>
        <v>100000000</v>
      </c>
      <c r="AB134" s="5"/>
      <c r="AC134" s="5"/>
      <c r="AD134" s="5"/>
      <c r="AE134" s="5"/>
      <c r="AF134" s="5"/>
      <c r="AG134" s="5"/>
      <c r="AH134" s="5">
        <v>11111000</v>
      </c>
      <c r="AI134" s="5"/>
      <c r="AJ134" s="5">
        <v>11111000</v>
      </c>
      <c r="AK134" s="5"/>
      <c r="AL134" s="5">
        <v>11111000</v>
      </c>
      <c r="AM134" s="5"/>
      <c r="AN134" s="5">
        <v>11111000</v>
      </c>
      <c r="AO134" s="5"/>
      <c r="AP134" s="5">
        <v>11111000</v>
      </c>
      <c r="AQ134" s="5"/>
      <c r="AR134" s="5">
        <v>11111000</v>
      </c>
      <c r="AS134" s="5"/>
      <c r="AT134" s="5">
        <v>11111000</v>
      </c>
      <c r="AU134" s="5"/>
      <c r="AV134" s="5">
        <v>11111000</v>
      </c>
      <c r="AW134" s="5"/>
      <c r="AX134" s="5">
        <v>11112000</v>
      </c>
      <c r="AY134" s="5"/>
      <c r="AZ134" s="5">
        <f t="shared" si="83"/>
        <v>100000000</v>
      </c>
      <c r="BA134" s="15">
        <f t="shared" si="85"/>
        <v>0</v>
      </c>
      <c r="BB134" s="5">
        <f t="shared" si="86"/>
        <v>100000000</v>
      </c>
      <c r="BD134" s="27"/>
      <c r="BF134" s="76">
        <f t="shared" si="53"/>
        <v>0</v>
      </c>
      <c r="BG134" s="76"/>
    </row>
    <row r="135" spans="1:59" ht="16.5" customHeight="1">
      <c r="A135" s="1" t="s">
        <v>567</v>
      </c>
      <c r="B135" s="109" t="s">
        <v>493</v>
      </c>
      <c r="C135" s="109" t="s">
        <v>479</v>
      </c>
      <c r="D135" s="109" t="s">
        <v>494</v>
      </c>
      <c r="E135" s="109" t="s">
        <v>479</v>
      </c>
      <c r="F135" s="109" t="s">
        <v>257</v>
      </c>
      <c r="G135" s="39">
        <v>25248359</v>
      </c>
      <c r="H135" s="73"/>
      <c r="I135" s="5"/>
      <c r="J135" s="5"/>
      <c r="K135" s="5"/>
      <c r="L135" s="5"/>
      <c r="M135" s="5"/>
      <c r="N135" s="5"/>
      <c r="O135" s="5"/>
      <c r="P135" s="5"/>
      <c r="Q135" s="5"/>
      <c r="R135" s="5">
        <f>+K135+L135+M135+N135+O135+P135+Q135</f>
        <v>0</v>
      </c>
      <c r="S135" s="5"/>
      <c r="T135" s="5"/>
      <c r="U135" s="5"/>
      <c r="V135" s="5"/>
      <c r="W135" s="5"/>
      <c r="X135" s="5"/>
      <c r="Y135" s="5"/>
      <c r="Z135" s="5">
        <f>+S135+T135+U135+V135+W135+X135+Y135</f>
        <v>0</v>
      </c>
      <c r="AA135" s="89">
        <f t="shared" si="82"/>
        <v>25248359</v>
      </c>
      <c r="AB135" s="5">
        <v>0</v>
      </c>
      <c r="AC135" s="5"/>
      <c r="AD135" s="5">
        <v>0</v>
      </c>
      <c r="AE135" s="5"/>
      <c r="AF135" s="5">
        <v>0</v>
      </c>
      <c r="AG135" s="5"/>
      <c r="AH135" s="5">
        <v>25248359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>
        <f t="shared" si="83"/>
        <v>25248359</v>
      </c>
      <c r="BA135" s="15">
        <f t="shared" si="84"/>
        <v>0</v>
      </c>
      <c r="BB135" s="5">
        <f aca="true" t="shared" si="87" ref="BB135:BB147">+AA135-BA135</f>
        <v>25248359</v>
      </c>
      <c r="BD135" s="27">
        <f>+AA135-AZ135</f>
        <v>0</v>
      </c>
      <c r="BF135" s="76">
        <f t="shared" si="53"/>
        <v>0</v>
      </c>
      <c r="BG135" s="76"/>
    </row>
    <row r="136" spans="1:59" ht="16.5" customHeight="1">
      <c r="A136" s="1" t="s">
        <v>568</v>
      </c>
      <c r="B136" s="109" t="s">
        <v>495</v>
      </c>
      <c r="C136" s="109" t="s">
        <v>479</v>
      </c>
      <c r="D136" s="109" t="s">
        <v>473</v>
      </c>
      <c r="E136" s="109" t="s">
        <v>479</v>
      </c>
      <c r="F136" s="109" t="s">
        <v>473</v>
      </c>
      <c r="G136" s="39">
        <v>0</v>
      </c>
      <c r="H136" s="73">
        <v>326101748.61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89">
        <f t="shared" si="82"/>
        <v>326101748.61</v>
      </c>
      <c r="AB136" s="5"/>
      <c r="AC136" s="5"/>
      <c r="AD136" s="5"/>
      <c r="AE136" s="5"/>
      <c r="AF136" s="5"/>
      <c r="AG136" s="5"/>
      <c r="AH136" s="5">
        <v>36233527</v>
      </c>
      <c r="AI136" s="5"/>
      <c r="AJ136" s="5">
        <v>36233527</v>
      </c>
      <c r="AK136" s="5"/>
      <c r="AL136" s="5">
        <v>36233527</v>
      </c>
      <c r="AM136" s="5"/>
      <c r="AN136" s="5">
        <v>36233527</v>
      </c>
      <c r="AO136" s="5"/>
      <c r="AP136" s="5">
        <v>36233527</v>
      </c>
      <c r="AQ136" s="5"/>
      <c r="AR136" s="5">
        <v>36233527</v>
      </c>
      <c r="AS136" s="5"/>
      <c r="AT136" s="5">
        <v>36233527</v>
      </c>
      <c r="AU136" s="5"/>
      <c r="AV136" s="5">
        <v>36233527</v>
      </c>
      <c r="AW136" s="5"/>
      <c r="AX136" s="5">
        <v>36233532.61</v>
      </c>
      <c r="AY136" s="5"/>
      <c r="AZ136" s="5">
        <f t="shared" si="83"/>
        <v>326101748.61</v>
      </c>
      <c r="BA136" s="15">
        <f>AY136+AW136+AU136+AS136+AQ136+AO136+AM136+AK136+AI136+AG136+AE136+AC136</f>
        <v>0</v>
      </c>
      <c r="BB136" s="5">
        <f t="shared" si="87"/>
        <v>326101748.61</v>
      </c>
      <c r="BD136" s="27"/>
      <c r="BF136" s="76">
        <f t="shared" si="53"/>
        <v>0</v>
      </c>
      <c r="BG136" s="76"/>
    </row>
    <row r="137" spans="1:59" ht="16.5" customHeight="1">
      <c r="A137" s="1" t="s">
        <v>569</v>
      </c>
      <c r="B137" s="109" t="s">
        <v>496</v>
      </c>
      <c r="C137" s="109" t="s">
        <v>479</v>
      </c>
      <c r="D137" s="109" t="s">
        <v>497</v>
      </c>
      <c r="E137" s="109" t="s">
        <v>479</v>
      </c>
      <c r="F137" s="109" t="s">
        <v>588</v>
      </c>
      <c r="G137" s="39">
        <v>0</v>
      </c>
      <c r="H137" s="73"/>
      <c r="I137" s="5"/>
      <c r="J137" s="5"/>
      <c r="K137" s="5"/>
      <c r="L137" s="5"/>
      <c r="M137" s="5"/>
      <c r="N137" s="5"/>
      <c r="O137" s="5"/>
      <c r="P137" s="5"/>
      <c r="Q137" s="5"/>
      <c r="R137" s="5">
        <v>20000000</v>
      </c>
      <c r="S137" s="5"/>
      <c r="T137" s="5"/>
      <c r="U137" s="5"/>
      <c r="V137" s="5"/>
      <c r="W137" s="5"/>
      <c r="X137" s="5"/>
      <c r="Y137" s="5"/>
      <c r="Z137" s="5">
        <v>20000000</v>
      </c>
      <c r="AA137" s="89">
        <f t="shared" si="82"/>
        <v>0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>
        <f t="shared" si="83"/>
        <v>0</v>
      </c>
      <c r="BA137" s="15">
        <f>AY137+AW137+AU137+AS137+AQ137+AO137+AM137+AK137+AI137+AG137+AE137+AC137</f>
        <v>0</v>
      </c>
      <c r="BB137" s="5">
        <f t="shared" si="87"/>
        <v>0</v>
      </c>
      <c r="BD137" s="27"/>
      <c r="BF137" s="76">
        <f aca="true" t="shared" si="88" ref="BF137:BF204">AA137-AZ137</f>
        <v>0</v>
      </c>
      <c r="BG137" s="76"/>
    </row>
    <row r="138" spans="1:59" ht="16.5" customHeight="1">
      <c r="A138" s="1" t="s">
        <v>570</v>
      </c>
      <c r="B138" s="109" t="s">
        <v>496</v>
      </c>
      <c r="C138" s="109"/>
      <c r="D138" s="109"/>
      <c r="E138" s="109" t="s">
        <v>479</v>
      </c>
      <c r="F138" s="109" t="s">
        <v>473</v>
      </c>
      <c r="G138" s="39">
        <v>0</v>
      </c>
      <c r="H138" s="73">
        <v>0</v>
      </c>
      <c r="I138" s="5"/>
      <c r="J138" s="5"/>
      <c r="K138" s="5"/>
      <c r="L138" s="5"/>
      <c r="M138" s="5"/>
      <c r="N138" s="5"/>
      <c r="O138" s="5"/>
      <c r="P138" s="5"/>
      <c r="Q138" s="5"/>
      <c r="R138" s="5">
        <v>174340000</v>
      </c>
      <c r="S138" s="5"/>
      <c r="T138" s="5"/>
      <c r="U138" s="5"/>
      <c r="V138" s="5"/>
      <c r="W138" s="5"/>
      <c r="X138" s="5"/>
      <c r="Y138" s="5"/>
      <c r="Z138" s="5">
        <v>174340000</v>
      </c>
      <c r="AA138" s="89">
        <f t="shared" si="82"/>
        <v>0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>
        <f t="shared" si="83"/>
        <v>0</v>
      </c>
      <c r="BA138" s="15">
        <f>AY138+AW138+AU138+AS138+AQ138+AO138+AM138+AK138+AI138+AG138+AE138+AC138</f>
        <v>0</v>
      </c>
      <c r="BB138" s="5">
        <f t="shared" si="87"/>
        <v>0</v>
      </c>
      <c r="BD138" s="27"/>
      <c r="BF138" s="76"/>
      <c r="BG138" s="76"/>
    </row>
    <row r="139" spans="1:59" ht="16.5" customHeight="1">
      <c r="A139" s="1" t="s">
        <v>571</v>
      </c>
      <c r="B139" s="109" t="s">
        <v>498</v>
      </c>
      <c r="C139" s="109" t="s">
        <v>479</v>
      </c>
      <c r="D139" s="109" t="s">
        <v>477</v>
      </c>
      <c r="E139" s="109" t="s">
        <v>479</v>
      </c>
      <c r="F139" s="109" t="s">
        <v>477</v>
      </c>
      <c r="G139" s="39">
        <v>650000</v>
      </c>
      <c r="H139" s="73">
        <v>38772380.03</v>
      </c>
      <c r="I139" s="5"/>
      <c r="J139" s="5"/>
      <c r="K139" s="5"/>
      <c r="L139" s="5"/>
      <c r="M139" s="5"/>
      <c r="N139" s="5"/>
      <c r="O139" s="5"/>
      <c r="P139" s="5"/>
      <c r="Q139" s="5"/>
      <c r="R139" s="5">
        <v>38772380.03</v>
      </c>
      <c r="S139" s="5"/>
      <c r="T139" s="5"/>
      <c r="U139" s="5"/>
      <c r="V139" s="5"/>
      <c r="W139" s="5"/>
      <c r="X139" s="5"/>
      <c r="Y139" s="5"/>
      <c r="Z139" s="5">
        <f>+S139+T139+U139+V139+W139+X139+Y139</f>
        <v>0</v>
      </c>
      <c r="AA139" s="89">
        <f t="shared" si="82"/>
        <v>650000</v>
      </c>
      <c r="AB139" s="5">
        <v>0</v>
      </c>
      <c r="AC139" s="5"/>
      <c r="AD139" s="5">
        <v>0</v>
      </c>
      <c r="AE139" s="5"/>
      <c r="AF139" s="5">
        <v>0</v>
      </c>
      <c r="AG139" s="5"/>
      <c r="AH139" s="5">
        <v>650000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>
        <f t="shared" si="83"/>
        <v>650000</v>
      </c>
      <c r="BA139" s="15">
        <f t="shared" si="84"/>
        <v>0</v>
      </c>
      <c r="BB139" s="5">
        <f t="shared" si="87"/>
        <v>650000</v>
      </c>
      <c r="BD139" s="27">
        <f>+AA139-AZ139</f>
        <v>0</v>
      </c>
      <c r="BF139" s="76">
        <f t="shared" si="88"/>
        <v>0</v>
      </c>
      <c r="BG139" s="76"/>
    </row>
    <row r="140" spans="1:59" ht="16.5" customHeight="1">
      <c r="A140" s="1" t="s">
        <v>572</v>
      </c>
      <c r="B140" s="109" t="s">
        <v>498</v>
      </c>
      <c r="C140" s="109" t="s">
        <v>479</v>
      </c>
      <c r="D140" s="109" t="s">
        <v>497</v>
      </c>
      <c r="E140" s="109" t="s">
        <v>479</v>
      </c>
      <c r="F140" s="109" t="s">
        <v>473</v>
      </c>
      <c r="G140" s="39">
        <v>13124460</v>
      </c>
      <c r="H140" s="73"/>
      <c r="I140" s="5"/>
      <c r="J140" s="5"/>
      <c r="K140" s="5"/>
      <c r="L140" s="5"/>
      <c r="M140" s="5"/>
      <c r="N140" s="5"/>
      <c r="O140" s="5"/>
      <c r="P140" s="5"/>
      <c r="Q140" s="5"/>
      <c r="R140" s="5">
        <v>13124460</v>
      </c>
      <c r="S140" s="5"/>
      <c r="T140" s="5"/>
      <c r="U140" s="5"/>
      <c r="V140" s="5"/>
      <c r="W140" s="5"/>
      <c r="X140" s="5"/>
      <c r="Y140" s="5"/>
      <c r="Z140" s="5">
        <f>+S140+T140+U140+V140+W140+X140+Y140</f>
        <v>0</v>
      </c>
      <c r="AA140" s="89">
        <f t="shared" si="82"/>
        <v>0</v>
      </c>
      <c r="AB140" s="5">
        <v>0</v>
      </c>
      <c r="AC140" s="5"/>
      <c r="AD140" s="5">
        <v>0</v>
      </c>
      <c r="AE140" s="5"/>
      <c r="AF140" s="5">
        <v>0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>
        <f t="shared" si="83"/>
        <v>0</v>
      </c>
      <c r="BA140" s="15">
        <f t="shared" si="84"/>
        <v>0</v>
      </c>
      <c r="BB140" s="5">
        <f t="shared" si="87"/>
        <v>0</v>
      </c>
      <c r="BD140" s="27">
        <f>+AA140-AZ140</f>
        <v>0</v>
      </c>
      <c r="BF140" s="76">
        <f t="shared" si="88"/>
        <v>0</v>
      </c>
      <c r="BG140" s="76"/>
    </row>
    <row r="141" spans="1:59" ht="16.5" customHeight="1">
      <c r="A141" s="1" t="s">
        <v>573</v>
      </c>
      <c r="B141" s="109" t="s">
        <v>499</v>
      </c>
      <c r="C141" s="109" t="s">
        <v>479</v>
      </c>
      <c r="D141" s="109" t="s">
        <v>477</v>
      </c>
      <c r="E141" s="109" t="s">
        <v>479</v>
      </c>
      <c r="F141" s="109" t="s">
        <v>473</v>
      </c>
      <c r="G141" s="39">
        <v>0</v>
      </c>
      <c r="H141" s="73">
        <v>82659534.79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>
        <v>82659534.78</v>
      </c>
      <c r="AA141" s="89">
        <f t="shared" si="82"/>
        <v>165319069.57</v>
      </c>
      <c r="AB141" s="5"/>
      <c r="AC141" s="5"/>
      <c r="AD141" s="5"/>
      <c r="AE141" s="5"/>
      <c r="AF141" s="5"/>
      <c r="AG141" s="5"/>
      <c r="AH141" s="5"/>
      <c r="AI141" s="5"/>
      <c r="AJ141" s="5">
        <v>20664883</v>
      </c>
      <c r="AK141" s="5"/>
      <c r="AL141" s="5">
        <v>20664883</v>
      </c>
      <c r="AM141" s="5"/>
      <c r="AN141" s="5">
        <v>20664883</v>
      </c>
      <c r="AO141" s="5"/>
      <c r="AP141" s="5">
        <v>20664883</v>
      </c>
      <c r="AQ141" s="5"/>
      <c r="AR141" s="5">
        <v>20664883</v>
      </c>
      <c r="AS141" s="5"/>
      <c r="AT141" s="5">
        <v>20664883</v>
      </c>
      <c r="AU141" s="5"/>
      <c r="AV141" s="5">
        <v>20664883</v>
      </c>
      <c r="AW141" s="5"/>
      <c r="AX141" s="5">
        <v>20664888.57</v>
      </c>
      <c r="AY141" s="5"/>
      <c r="AZ141" s="5">
        <f t="shared" si="83"/>
        <v>165319069.57</v>
      </c>
      <c r="BA141" s="15">
        <f aca="true" t="shared" si="89" ref="BA141:BA147">AY141+AW141+AU141+AS141+AQ141+AO141+AM141+AK141+AI141+AG141+AE141+AC141</f>
        <v>0</v>
      </c>
      <c r="BB141" s="5">
        <f t="shared" si="87"/>
        <v>165319069.57</v>
      </c>
      <c r="BD141" s="27"/>
      <c r="BF141" s="76">
        <f t="shared" si="88"/>
        <v>0</v>
      </c>
      <c r="BG141" s="76"/>
    </row>
    <row r="142" spans="1:59" ht="16.5" customHeight="1">
      <c r="A142" s="1" t="s">
        <v>574</v>
      </c>
      <c r="B142" s="109" t="s">
        <v>500</v>
      </c>
      <c r="C142" s="109" t="s">
        <v>479</v>
      </c>
      <c r="D142" s="109" t="s">
        <v>477</v>
      </c>
      <c r="E142" s="109" t="s">
        <v>479</v>
      </c>
      <c r="F142" s="68" t="s">
        <v>412</v>
      </c>
      <c r="G142" s="39">
        <v>0</v>
      </c>
      <c r="H142" s="73">
        <v>82659534.78</v>
      </c>
      <c r="I142" s="5"/>
      <c r="J142" s="5"/>
      <c r="K142" s="5"/>
      <c r="L142" s="5"/>
      <c r="M142" s="5"/>
      <c r="N142" s="5"/>
      <c r="O142" s="5"/>
      <c r="P142" s="5"/>
      <c r="Q142" s="5"/>
      <c r="R142" s="5">
        <v>43887154.75</v>
      </c>
      <c r="S142" s="5"/>
      <c r="T142" s="5"/>
      <c r="U142" s="5"/>
      <c r="V142" s="5"/>
      <c r="W142" s="5"/>
      <c r="X142" s="5"/>
      <c r="Y142" s="5"/>
      <c r="Z142" s="5"/>
      <c r="AA142" s="89">
        <f t="shared" si="82"/>
        <v>38772380.03</v>
      </c>
      <c r="AB142" s="5"/>
      <c r="AC142" s="5"/>
      <c r="AD142" s="5"/>
      <c r="AE142" s="5"/>
      <c r="AF142" s="5"/>
      <c r="AG142" s="5"/>
      <c r="AH142" s="5"/>
      <c r="AI142" s="5"/>
      <c r="AJ142" s="5">
        <v>4846546</v>
      </c>
      <c r="AK142" s="5"/>
      <c r="AL142" s="5">
        <v>4846546</v>
      </c>
      <c r="AM142" s="5"/>
      <c r="AN142" s="5">
        <v>4846546</v>
      </c>
      <c r="AO142" s="5"/>
      <c r="AP142" s="5">
        <v>4846546</v>
      </c>
      <c r="AQ142" s="5"/>
      <c r="AR142" s="5">
        <v>4846546</v>
      </c>
      <c r="AS142" s="5"/>
      <c r="AT142" s="5">
        <v>4846546</v>
      </c>
      <c r="AU142" s="5"/>
      <c r="AV142" s="5">
        <v>4846546</v>
      </c>
      <c r="AW142" s="5"/>
      <c r="AX142" s="5">
        <v>4846558.03</v>
      </c>
      <c r="AY142" s="5"/>
      <c r="AZ142" s="5">
        <f t="shared" si="83"/>
        <v>38772380.03</v>
      </c>
      <c r="BA142" s="15">
        <f t="shared" si="89"/>
        <v>0</v>
      </c>
      <c r="BB142" s="5">
        <f t="shared" si="87"/>
        <v>38772380.03</v>
      </c>
      <c r="BD142" s="27"/>
      <c r="BF142" s="76">
        <f t="shared" si="88"/>
        <v>0</v>
      </c>
      <c r="BG142" s="76"/>
    </row>
    <row r="143" spans="1:59" ht="16.5" customHeight="1">
      <c r="A143" s="1" t="s">
        <v>575</v>
      </c>
      <c r="B143" s="109" t="s">
        <v>501</v>
      </c>
      <c r="C143" s="109" t="s">
        <v>479</v>
      </c>
      <c r="D143" s="109" t="s">
        <v>473</v>
      </c>
      <c r="E143" s="109" t="s">
        <v>479</v>
      </c>
      <c r="F143" s="68" t="s">
        <v>256</v>
      </c>
      <c r="G143" s="39">
        <v>0</v>
      </c>
      <c r="H143" s="7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>
        <v>20000000</v>
      </c>
      <c r="AA143" s="89">
        <f t="shared" si="82"/>
        <v>20000000</v>
      </c>
      <c r="AB143" s="5"/>
      <c r="AC143" s="5"/>
      <c r="AD143" s="5"/>
      <c r="AE143" s="5"/>
      <c r="AF143" s="5"/>
      <c r="AG143" s="5"/>
      <c r="AH143" s="5"/>
      <c r="AI143" s="5"/>
      <c r="AJ143" s="5">
        <v>2500000</v>
      </c>
      <c r="AK143" s="5"/>
      <c r="AL143" s="5">
        <v>2500000</v>
      </c>
      <c r="AM143" s="5"/>
      <c r="AN143" s="5">
        <v>2500000</v>
      </c>
      <c r="AO143" s="5"/>
      <c r="AP143" s="5">
        <v>2500000</v>
      </c>
      <c r="AQ143" s="5"/>
      <c r="AR143" s="5">
        <v>2500000</v>
      </c>
      <c r="AS143" s="5"/>
      <c r="AT143" s="5">
        <v>2500000</v>
      </c>
      <c r="AU143" s="5"/>
      <c r="AV143" s="5">
        <v>2500000</v>
      </c>
      <c r="AW143" s="5"/>
      <c r="AX143" s="5">
        <v>2500000</v>
      </c>
      <c r="AY143" s="5"/>
      <c r="AZ143" s="5">
        <f t="shared" si="83"/>
        <v>20000000</v>
      </c>
      <c r="BA143" s="15">
        <f t="shared" si="89"/>
        <v>0</v>
      </c>
      <c r="BB143" s="5">
        <f t="shared" si="87"/>
        <v>20000000</v>
      </c>
      <c r="BD143" s="27"/>
      <c r="BF143" s="76">
        <f t="shared" si="88"/>
        <v>0</v>
      </c>
      <c r="BG143" s="76"/>
    </row>
    <row r="144" spans="1:59" ht="16.5" customHeight="1">
      <c r="A144" s="1" t="s">
        <v>576</v>
      </c>
      <c r="B144" s="109" t="s">
        <v>502</v>
      </c>
      <c r="C144" s="109" t="s">
        <v>479</v>
      </c>
      <c r="D144" s="109" t="s">
        <v>473</v>
      </c>
      <c r="E144" s="109" t="s">
        <v>479</v>
      </c>
      <c r="F144" s="68" t="s">
        <v>256</v>
      </c>
      <c r="G144" s="39">
        <v>0</v>
      </c>
      <c r="H144" s="73">
        <v>200000000</v>
      </c>
      <c r="I144" s="5"/>
      <c r="J144" s="5"/>
      <c r="K144" s="5"/>
      <c r="L144" s="5"/>
      <c r="M144" s="5"/>
      <c r="N144" s="5"/>
      <c r="O144" s="5"/>
      <c r="P144" s="5"/>
      <c r="Q144" s="5"/>
      <c r="R144" s="5">
        <v>100000000</v>
      </c>
      <c r="S144" s="5"/>
      <c r="T144" s="5"/>
      <c r="U144" s="5"/>
      <c r="V144" s="5"/>
      <c r="W144" s="5"/>
      <c r="X144" s="5"/>
      <c r="Y144" s="5"/>
      <c r="Z144" s="5"/>
      <c r="AA144" s="89">
        <f t="shared" si="82"/>
        <v>100000000</v>
      </c>
      <c r="AB144" s="5"/>
      <c r="AC144" s="5"/>
      <c r="AD144" s="5"/>
      <c r="AE144" s="5"/>
      <c r="AF144" s="5"/>
      <c r="AG144" s="5"/>
      <c r="AH144" s="5"/>
      <c r="AI144" s="5"/>
      <c r="AJ144" s="5">
        <v>12500000</v>
      </c>
      <c r="AK144" s="5"/>
      <c r="AL144" s="5">
        <v>12500000</v>
      </c>
      <c r="AM144" s="5"/>
      <c r="AN144" s="5">
        <v>12500000</v>
      </c>
      <c r="AO144" s="5"/>
      <c r="AP144" s="5">
        <v>12500000</v>
      </c>
      <c r="AQ144" s="5"/>
      <c r="AR144" s="5">
        <v>12500000</v>
      </c>
      <c r="AS144" s="5"/>
      <c r="AT144" s="5">
        <v>12500000</v>
      </c>
      <c r="AU144" s="5"/>
      <c r="AV144" s="5">
        <v>12500000</v>
      </c>
      <c r="AW144" s="5"/>
      <c r="AX144" s="5">
        <v>12500000</v>
      </c>
      <c r="AY144" s="5"/>
      <c r="AZ144" s="5">
        <f t="shared" si="83"/>
        <v>100000000</v>
      </c>
      <c r="BA144" s="15">
        <f t="shared" si="89"/>
        <v>0</v>
      </c>
      <c r="BB144" s="5">
        <f t="shared" si="87"/>
        <v>100000000</v>
      </c>
      <c r="BD144" s="27"/>
      <c r="BF144" s="76">
        <f t="shared" si="88"/>
        <v>0</v>
      </c>
      <c r="BG144" s="76"/>
    </row>
    <row r="145" spans="1:59" ht="16.5" customHeight="1">
      <c r="A145" s="1" t="s">
        <v>590</v>
      </c>
      <c r="B145" s="109" t="s">
        <v>503</v>
      </c>
      <c r="C145" s="109" t="s">
        <v>479</v>
      </c>
      <c r="D145" s="109" t="s">
        <v>473</v>
      </c>
      <c r="E145" s="109" t="s">
        <v>479</v>
      </c>
      <c r="F145" s="68" t="s">
        <v>256</v>
      </c>
      <c r="G145" s="39">
        <v>0</v>
      </c>
      <c r="H145" s="7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>
        <v>80000000</v>
      </c>
      <c r="AA145" s="89">
        <f t="shared" si="82"/>
        <v>80000000</v>
      </c>
      <c r="AB145" s="5"/>
      <c r="AC145" s="5"/>
      <c r="AD145" s="5"/>
      <c r="AE145" s="5"/>
      <c r="AF145" s="5"/>
      <c r="AG145" s="5"/>
      <c r="AH145" s="5"/>
      <c r="AI145" s="5"/>
      <c r="AJ145" s="5">
        <v>10000000</v>
      </c>
      <c r="AK145" s="5"/>
      <c r="AL145" s="5">
        <v>10000000</v>
      </c>
      <c r="AM145" s="5"/>
      <c r="AN145" s="5">
        <v>10000000</v>
      </c>
      <c r="AO145" s="5"/>
      <c r="AP145" s="5">
        <v>10000000</v>
      </c>
      <c r="AQ145" s="5"/>
      <c r="AR145" s="5">
        <v>10000000</v>
      </c>
      <c r="AS145" s="5"/>
      <c r="AT145" s="5">
        <v>10000000</v>
      </c>
      <c r="AU145" s="5"/>
      <c r="AV145" s="5">
        <v>10000000</v>
      </c>
      <c r="AW145" s="5"/>
      <c r="AX145" s="5">
        <v>10000000</v>
      </c>
      <c r="AY145" s="5"/>
      <c r="AZ145" s="5">
        <f t="shared" si="83"/>
        <v>80000000</v>
      </c>
      <c r="BA145" s="15">
        <f t="shared" si="89"/>
        <v>0</v>
      </c>
      <c r="BB145" s="5">
        <f t="shared" si="87"/>
        <v>80000000</v>
      </c>
      <c r="BD145" s="27"/>
      <c r="BF145" s="76">
        <f t="shared" si="88"/>
        <v>0</v>
      </c>
      <c r="BG145" s="76"/>
    </row>
    <row r="146" spans="1:59" ht="16.5" customHeight="1">
      <c r="A146" s="1" t="s">
        <v>591</v>
      </c>
      <c r="B146" s="112" t="s">
        <v>589</v>
      </c>
      <c r="C146" s="111"/>
      <c r="D146" s="111"/>
      <c r="E146" s="109" t="s">
        <v>479</v>
      </c>
      <c r="F146" s="68" t="s">
        <v>588</v>
      </c>
      <c r="G146" s="39">
        <v>0</v>
      </c>
      <c r="H146" s="7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>
        <v>20000000</v>
      </c>
      <c r="AA146" s="89">
        <f t="shared" si="82"/>
        <v>20000000</v>
      </c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>
        <v>4000000</v>
      </c>
      <c r="AQ146" s="5"/>
      <c r="AR146" s="5">
        <v>4000000</v>
      </c>
      <c r="AS146" s="5"/>
      <c r="AT146" s="5">
        <v>4000000</v>
      </c>
      <c r="AU146" s="5"/>
      <c r="AV146" s="5">
        <v>4000000</v>
      </c>
      <c r="AW146" s="5"/>
      <c r="AX146" s="5">
        <v>4000000</v>
      </c>
      <c r="AY146" s="5"/>
      <c r="AZ146" s="5">
        <f t="shared" si="83"/>
        <v>20000000</v>
      </c>
      <c r="BA146" s="15">
        <f t="shared" si="89"/>
        <v>0</v>
      </c>
      <c r="BB146" s="5">
        <f t="shared" si="87"/>
        <v>20000000</v>
      </c>
      <c r="BD146" s="27"/>
      <c r="BF146" s="76">
        <f t="shared" si="88"/>
        <v>0</v>
      </c>
      <c r="BG146" s="76"/>
    </row>
    <row r="147" spans="1:59" ht="16.5" customHeight="1">
      <c r="A147" s="1" t="s">
        <v>592</v>
      </c>
      <c r="B147" s="111" t="s">
        <v>589</v>
      </c>
      <c r="C147" s="111"/>
      <c r="D147" s="111"/>
      <c r="E147" s="109" t="s">
        <v>479</v>
      </c>
      <c r="F147" s="68" t="s">
        <v>473</v>
      </c>
      <c r="G147" s="39">
        <v>0</v>
      </c>
      <c r="H147" s="7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>
        <v>174340000</v>
      </c>
      <c r="AA147" s="89">
        <f t="shared" si="82"/>
        <v>174340000</v>
      </c>
      <c r="AB147" s="5"/>
      <c r="AC147" s="5"/>
      <c r="AD147" s="5"/>
      <c r="AE147" s="5"/>
      <c r="AF147" s="5"/>
      <c r="AG147" s="5"/>
      <c r="AH147" s="5"/>
      <c r="AI147" s="5"/>
      <c r="AJ147" s="5">
        <v>21792500</v>
      </c>
      <c r="AK147" s="5"/>
      <c r="AL147" s="5">
        <v>21792500</v>
      </c>
      <c r="AM147" s="5"/>
      <c r="AN147" s="5">
        <v>21792500</v>
      </c>
      <c r="AO147" s="5"/>
      <c r="AP147" s="5">
        <v>21792500</v>
      </c>
      <c r="AQ147" s="5"/>
      <c r="AR147" s="5">
        <v>21792500</v>
      </c>
      <c r="AS147" s="5"/>
      <c r="AT147" s="5">
        <v>21792500</v>
      </c>
      <c r="AU147" s="5"/>
      <c r="AV147" s="5">
        <v>21792500</v>
      </c>
      <c r="AW147" s="5"/>
      <c r="AX147" s="5">
        <v>21792500</v>
      </c>
      <c r="AY147" s="5"/>
      <c r="AZ147" s="5">
        <f t="shared" si="83"/>
        <v>174340000</v>
      </c>
      <c r="BA147" s="15">
        <f t="shared" si="89"/>
        <v>0</v>
      </c>
      <c r="BB147" s="5">
        <f t="shared" si="87"/>
        <v>174340000</v>
      </c>
      <c r="BD147" s="27"/>
      <c r="BF147" s="76">
        <f t="shared" si="88"/>
        <v>0</v>
      </c>
      <c r="BG147" s="76"/>
    </row>
    <row r="148" spans="1:59" ht="16.5" customHeight="1">
      <c r="A148" s="36" t="s">
        <v>237</v>
      </c>
      <c r="B148" s="24" t="s">
        <v>135</v>
      </c>
      <c r="C148" s="24"/>
      <c r="D148" s="24"/>
      <c r="E148" s="33" t="s">
        <v>107</v>
      </c>
      <c r="F148" s="67"/>
      <c r="G148" s="60">
        <f aca="true" t="shared" si="90" ref="G148:AE148">SUM(G149:G231)</f>
        <v>7732522496</v>
      </c>
      <c r="H148" s="60">
        <f t="shared" si="90"/>
        <v>5273562311.42</v>
      </c>
      <c r="I148" s="60">
        <f t="shared" si="90"/>
        <v>0</v>
      </c>
      <c r="J148" s="60">
        <f t="shared" si="90"/>
        <v>0</v>
      </c>
      <c r="K148" s="60">
        <f t="shared" si="90"/>
        <v>0</v>
      </c>
      <c r="L148" s="60">
        <f t="shared" si="90"/>
        <v>0</v>
      </c>
      <c r="M148" s="60">
        <f t="shared" si="90"/>
        <v>0</v>
      </c>
      <c r="N148" s="60">
        <f t="shared" si="90"/>
        <v>0</v>
      </c>
      <c r="O148" s="60">
        <f t="shared" si="90"/>
        <v>0</v>
      </c>
      <c r="P148" s="60">
        <f t="shared" si="90"/>
        <v>0</v>
      </c>
      <c r="Q148" s="60">
        <f t="shared" si="90"/>
        <v>0</v>
      </c>
      <c r="R148" s="60">
        <f t="shared" si="90"/>
        <v>4554207680.49</v>
      </c>
      <c r="S148" s="60">
        <f t="shared" si="90"/>
        <v>0</v>
      </c>
      <c r="T148" s="60">
        <f t="shared" si="90"/>
        <v>0</v>
      </c>
      <c r="U148" s="60">
        <f t="shared" si="90"/>
        <v>0</v>
      </c>
      <c r="V148" s="60">
        <f t="shared" si="90"/>
        <v>0</v>
      </c>
      <c r="W148" s="60">
        <f t="shared" si="90"/>
        <v>0</v>
      </c>
      <c r="X148" s="60">
        <f t="shared" si="90"/>
        <v>0</v>
      </c>
      <c r="Y148" s="60">
        <f t="shared" si="90"/>
        <v>0</v>
      </c>
      <c r="Z148" s="60">
        <f t="shared" si="90"/>
        <v>4466006522.49</v>
      </c>
      <c r="AA148" s="60">
        <f t="shared" si="90"/>
        <v>12917883649.42</v>
      </c>
      <c r="AB148" s="60">
        <f t="shared" si="90"/>
        <v>88938684</v>
      </c>
      <c r="AC148" s="60">
        <f t="shared" si="90"/>
        <v>12150348</v>
      </c>
      <c r="AD148" s="60">
        <f t="shared" si="90"/>
        <v>735467539</v>
      </c>
      <c r="AE148" s="60">
        <f t="shared" si="90"/>
        <v>74743566</v>
      </c>
      <c r="AF148" s="60">
        <f aca="true" t="shared" si="91" ref="AF148:BB148">SUM(AF149:AF231)</f>
        <v>810329567</v>
      </c>
      <c r="AG148" s="60">
        <f t="shared" si="91"/>
        <v>799653906</v>
      </c>
      <c r="AH148" s="60">
        <f t="shared" si="91"/>
        <v>1285227591.68</v>
      </c>
      <c r="AI148" s="60">
        <f t="shared" si="91"/>
        <v>992269298.33</v>
      </c>
      <c r="AJ148" s="60">
        <f t="shared" si="91"/>
        <v>1326720637</v>
      </c>
      <c r="AK148" s="60">
        <f t="shared" si="91"/>
        <v>594153548</v>
      </c>
      <c r="AL148" s="60">
        <f t="shared" si="91"/>
        <v>1352374859.49</v>
      </c>
      <c r="AM148" s="60">
        <f t="shared" si="91"/>
        <v>0</v>
      </c>
      <c r="AN148" s="60">
        <f t="shared" si="91"/>
        <v>1314102761</v>
      </c>
      <c r="AO148" s="60">
        <f t="shared" si="91"/>
        <v>0</v>
      </c>
      <c r="AP148" s="60">
        <f t="shared" si="91"/>
        <v>1311021438</v>
      </c>
      <c r="AQ148" s="60">
        <f t="shared" si="91"/>
        <v>0</v>
      </c>
      <c r="AR148" s="60">
        <f t="shared" si="91"/>
        <v>1335679179</v>
      </c>
      <c r="AS148" s="60">
        <f t="shared" si="91"/>
        <v>0</v>
      </c>
      <c r="AT148" s="60">
        <f t="shared" si="91"/>
        <v>1318521431</v>
      </c>
      <c r="AU148" s="60">
        <f t="shared" si="91"/>
        <v>0</v>
      </c>
      <c r="AV148" s="60">
        <f t="shared" si="91"/>
        <v>1311256741</v>
      </c>
      <c r="AW148" s="60">
        <f t="shared" si="91"/>
        <v>0</v>
      </c>
      <c r="AX148" s="60">
        <f t="shared" si="91"/>
        <v>728243221.25</v>
      </c>
      <c r="AY148" s="60">
        <f t="shared" si="91"/>
        <v>0</v>
      </c>
      <c r="AZ148" s="60">
        <f t="shared" si="91"/>
        <v>12917883649.42</v>
      </c>
      <c r="BA148" s="60">
        <f t="shared" si="91"/>
        <v>2472970666.33</v>
      </c>
      <c r="BB148" s="60">
        <f t="shared" si="91"/>
        <v>10444912983.09</v>
      </c>
      <c r="BC148" s="14"/>
      <c r="BD148" s="14">
        <f>SUM(BD173:BD231)</f>
        <v>0</v>
      </c>
      <c r="BF148" s="76">
        <f t="shared" si="88"/>
        <v>0</v>
      </c>
      <c r="BG148" s="76"/>
    </row>
    <row r="149" spans="1:59" ht="16.5" customHeight="1">
      <c r="A149" s="1" t="s">
        <v>413</v>
      </c>
      <c r="B149" s="109" t="s">
        <v>504</v>
      </c>
      <c r="C149" s="42"/>
      <c r="D149" s="43"/>
      <c r="E149" s="109" t="s">
        <v>547</v>
      </c>
      <c r="F149" s="109" t="s">
        <v>473</v>
      </c>
      <c r="G149" s="39">
        <v>35000000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89">
        <f t="shared" si="82"/>
        <v>35000000</v>
      </c>
      <c r="AB149" s="72"/>
      <c r="AC149" s="72"/>
      <c r="AD149" s="72">
        <v>3181818</v>
      </c>
      <c r="AE149" s="72"/>
      <c r="AF149" s="72">
        <v>3181818</v>
      </c>
      <c r="AG149" s="72">
        <v>3500000</v>
      </c>
      <c r="AH149" s="72">
        <v>3181818</v>
      </c>
      <c r="AI149" s="72">
        <v>3500000</v>
      </c>
      <c r="AJ149" s="72">
        <v>3181818</v>
      </c>
      <c r="AK149" s="72">
        <v>3500000</v>
      </c>
      <c r="AL149" s="72">
        <v>3181818</v>
      </c>
      <c r="AM149" s="72"/>
      <c r="AN149" s="72">
        <v>3181818</v>
      </c>
      <c r="AO149" s="72"/>
      <c r="AP149" s="72">
        <v>3181818</v>
      </c>
      <c r="AQ149" s="72"/>
      <c r="AR149" s="72">
        <v>3181818</v>
      </c>
      <c r="AS149" s="72"/>
      <c r="AT149" s="72">
        <v>3181818</v>
      </c>
      <c r="AU149" s="72"/>
      <c r="AV149" s="72">
        <v>3181818</v>
      </c>
      <c r="AW149" s="72"/>
      <c r="AX149" s="72">
        <v>3181820</v>
      </c>
      <c r="AY149" s="72"/>
      <c r="AZ149" s="5">
        <f t="shared" si="83"/>
        <v>35000000</v>
      </c>
      <c r="BA149" s="15">
        <f t="shared" si="84"/>
        <v>10500000</v>
      </c>
      <c r="BB149" s="72">
        <f>AZ149-BA149</f>
        <v>24500000</v>
      </c>
      <c r="BC149" s="14"/>
      <c r="BD149" s="14"/>
      <c r="BF149" s="76">
        <f t="shared" si="88"/>
        <v>0</v>
      </c>
      <c r="BG149" s="76"/>
    </row>
    <row r="150" spans="1:59" ht="16.5" customHeight="1">
      <c r="A150" s="1" t="s">
        <v>414</v>
      </c>
      <c r="B150" s="109" t="s">
        <v>505</v>
      </c>
      <c r="C150" s="44"/>
      <c r="D150" s="43"/>
      <c r="E150" s="109" t="s">
        <v>547</v>
      </c>
      <c r="F150" s="109" t="s">
        <v>473</v>
      </c>
      <c r="G150" s="39">
        <v>211325859</v>
      </c>
      <c r="H150" s="72">
        <v>100000000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89">
        <f t="shared" si="82"/>
        <v>311325859</v>
      </c>
      <c r="AB150" s="72">
        <v>17610488</v>
      </c>
      <c r="AC150" s="72">
        <v>12150348</v>
      </c>
      <c r="AD150" s="72">
        <v>17610488</v>
      </c>
      <c r="AE150" s="72">
        <v>53343566</v>
      </c>
      <c r="AF150" s="72">
        <v>17610488</v>
      </c>
      <c r="AG150" s="72">
        <v>40398574</v>
      </c>
      <c r="AH150" s="72">
        <v>17610488</v>
      </c>
      <c r="AI150" s="72">
        <v>44903258</v>
      </c>
      <c r="AJ150" s="72">
        <v>17610488</v>
      </c>
      <c r="AK150" s="72">
        <v>40973265</v>
      </c>
      <c r="AL150" s="72">
        <v>17610488</v>
      </c>
      <c r="AM150" s="72"/>
      <c r="AN150" s="72">
        <v>17610488</v>
      </c>
      <c r="AO150" s="72"/>
      <c r="AP150" s="72">
        <v>37610488</v>
      </c>
      <c r="AQ150" s="72"/>
      <c r="AR150" s="72">
        <v>37610488</v>
      </c>
      <c r="AS150" s="72"/>
      <c r="AT150" s="72">
        <v>37610488</v>
      </c>
      <c r="AU150" s="72"/>
      <c r="AV150" s="72">
        <v>37610488</v>
      </c>
      <c r="AW150" s="72"/>
      <c r="AX150" s="72">
        <v>37610491</v>
      </c>
      <c r="AY150" s="72"/>
      <c r="AZ150" s="5">
        <f t="shared" si="83"/>
        <v>311325859</v>
      </c>
      <c r="BA150" s="15">
        <f t="shared" si="84"/>
        <v>191769011</v>
      </c>
      <c r="BB150" s="72">
        <f aca="true" t="shared" si="92" ref="BB150:BB172">AZ150-BA150</f>
        <v>119556848</v>
      </c>
      <c r="BC150" s="14"/>
      <c r="BD150" s="14"/>
      <c r="BF150" s="76">
        <f t="shared" si="88"/>
        <v>0</v>
      </c>
      <c r="BG150" s="76"/>
    </row>
    <row r="151" spans="1:59" ht="16.5" customHeight="1">
      <c r="A151" s="1" t="s">
        <v>415</v>
      </c>
      <c r="B151" s="109" t="s">
        <v>505</v>
      </c>
      <c r="C151" s="44"/>
      <c r="D151" s="45"/>
      <c r="E151" s="109" t="s">
        <v>547</v>
      </c>
      <c r="F151" s="109" t="s">
        <v>552</v>
      </c>
      <c r="G151" s="39">
        <v>380000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89">
        <f t="shared" si="82"/>
        <v>380000</v>
      </c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>
        <v>380000</v>
      </c>
      <c r="AW151" s="72"/>
      <c r="AX151" s="72"/>
      <c r="AY151" s="72"/>
      <c r="AZ151" s="5">
        <f t="shared" si="83"/>
        <v>380000</v>
      </c>
      <c r="BA151" s="15">
        <f t="shared" si="84"/>
        <v>0</v>
      </c>
      <c r="BB151" s="72">
        <f t="shared" si="92"/>
        <v>380000</v>
      </c>
      <c r="BC151" s="14"/>
      <c r="BD151" s="14"/>
      <c r="BF151" s="76">
        <f t="shared" si="88"/>
        <v>0</v>
      </c>
      <c r="BG151" s="76"/>
    </row>
    <row r="152" spans="1:59" ht="16.5" customHeight="1">
      <c r="A152" s="1" t="s">
        <v>416</v>
      </c>
      <c r="B152" s="109" t="s">
        <v>505</v>
      </c>
      <c r="C152" s="44"/>
      <c r="D152" s="43"/>
      <c r="E152" s="109" t="s">
        <v>547</v>
      </c>
      <c r="F152" s="109" t="s">
        <v>553</v>
      </c>
      <c r="G152" s="39">
        <v>26595000</v>
      </c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89">
        <f t="shared" si="82"/>
        <v>26595000</v>
      </c>
      <c r="AB152" s="72">
        <v>2216250</v>
      </c>
      <c r="AC152" s="72"/>
      <c r="AD152" s="72">
        <v>2216250</v>
      </c>
      <c r="AE152" s="72"/>
      <c r="AF152" s="72">
        <v>2216250</v>
      </c>
      <c r="AG152" s="72"/>
      <c r="AH152" s="72">
        <v>2216250</v>
      </c>
      <c r="AI152" s="72"/>
      <c r="AJ152" s="72">
        <v>2216250</v>
      </c>
      <c r="AK152" s="72"/>
      <c r="AL152" s="72">
        <v>2216250</v>
      </c>
      <c r="AM152" s="72"/>
      <c r="AN152" s="72">
        <v>2216250</v>
      </c>
      <c r="AO152" s="72"/>
      <c r="AP152" s="72">
        <v>2216250</v>
      </c>
      <c r="AQ152" s="72"/>
      <c r="AR152" s="72">
        <v>2216250</v>
      </c>
      <c r="AS152" s="72"/>
      <c r="AT152" s="72">
        <v>2216250</v>
      </c>
      <c r="AU152" s="72"/>
      <c r="AV152" s="72">
        <v>2216250</v>
      </c>
      <c r="AW152" s="72"/>
      <c r="AX152" s="72">
        <v>2216250</v>
      </c>
      <c r="AY152" s="72"/>
      <c r="AZ152" s="5">
        <f t="shared" si="83"/>
        <v>26595000</v>
      </c>
      <c r="BA152" s="15">
        <f t="shared" si="84"/>
        <v>0</v>
      </c>
      <c r="BB152" s="72">
        <f t="shared" si="92"/>
        <v>26595000</v>
      </c>
      <c r="BC152" s="14"/>
      <c r="BD152" s="14"/>
      <c r="BF152" s="76">
        <f t="shared" si="88"/>
        <v>0</v>
      </c>
      <c r="BG152" s="76"/>
    </row>
    <row r="153" spans="1:59" ht="16.5" customHeight="1">
      <c r="A153" s="1" t="s">
        <v>417</v>
      </c>
      <c r="B153" s="109" t="s">
        <v>506</v>
      </c>
      <c r="C153" s="44"/>
      <c r="D153" s="43"/>
      <c r="E153" s="109" t="s">
        <v>547</v>
      </c>
      <c r="F153" s="109" t="s">
        <v>477</v>
      </c>
      <c r="G153" s="39">
        <v>25000000</v>
      </c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89">
        <f t="shared" si="82"/>
        <v>25000000</v>
      </c>
      <c r="AB153" s="72"/>
      <c r="AC153" s="72"/>
      <c r="AD153" s="72">
        <v>2777778</v>
      </c>
      <c r="AE153" s="72"/>
      <c r="AF153" s="72">
        <v>2777778</v>
      </c>
      <c r="AG153" s="72"/>
      <c r="AH153" s="72">
        <v>2777778</v>
      </c>
      <c r="AI153" s="72"/>
      <c r="AJ153" s="72">
        <v>2777778</v>
      </c>
      <c r="AK153" s="72"/>
      <c r="AL153" s="72">
        <v>2777778</v>
      </c>
      <c r="AM153" s="72"/>
      <c r="AN153" s="72">
        <v>2777778</v>
      </c>
      <c r="AO153" s="72"/>
      <c r="AP153" s="72">
        <v>2777778</v>
      </c>
      <c r="AQ153" s="72"/>
      <c r="AR153" s="72">
        <v>2777778</v>
      </c>
      <c r="AS153" s="72"/>
      <c r="AT153" s="72">
        <v>2777776</v>
      </c>
      <c r="AU153" s="72"/>
      <c r="AV153" s="72"/>
      <c r="AW153" s="72"/>
      <c r="AX153" s="72"/>
      <c r="AY153" s="72"/>
      <c r="AZ153" s="5">
        <f t="shared" si="83"/>
        <v>25000000</v>
      </c>
      <c r="BA153" s="15">
        <f t="shared" si="84"/>
        <v>0</v>
      </c>
      <c r="BB153" s="72">
        <f t="shared" si="92"/>
        <v>25000000</v>
      </c>
      <c r="BC153" s="14"/>
      <c r="BD153" s="14"/>
      <c r="BF153" s="76">
        <f t="shared" si="88"/>
        <v>0</v>
      </c>
      <c r="BG153" s="76"/>
    </row>
    <row r="154" spans="1:59" ht="16.5" customHeight="1">
      <c r="A154" s="1" t="s">
        <v>418</v>
      </c>
      <c r="B154" s="109" t="s">
        <v>506</v>
      </c>
      <c r="C154" s="44"/>
      <c r="D154" s="43"/>
      <c r="E154" s="109" t="s">
        <v>547</v>
      </c>
      <c r="F154" s="109" t="s">
        <v>473</v>
      </c>
      <c r="G154" s="39">
        <v>0</v>
      </c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72">
        <v>25000000</v>
      </c>
      <c r="AA154" s="89">
        <f t="shared" si="82"/>
        <v>25000000</v>
      </c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>
        <v>4000000</v>
      </c>
      <c r="AO154" s="72"/>
      <c r="AP154" s="72">
        <v>4000000</v>
      </c>
      <c r="AQ154" s="72"/>
      <c r="AR154" s="72">
        <v>4000000</v>
      </c>
      <c r="AS154" s="72"/>
      <c r="AT154" s="72">
        <v>4000000</v>
      </c>
      <c r="AU154" s="72"/>
      <c r="AV154" s="72">
        <v>4000000</v>
      </c>
      <c r="AW154" s="72"/>
      <c r="AX154" s="72">
        <v>5000000</v>
      </c>
      <c r="AY154" s="72"/>
      <c r="AZ154" s="5">
        <f t="shared" si="83"/>
        <v>25000000</v>
      </c>
      <c r="BA154" s="15">
        <f t="shared" si="84"/>
        <v>0</v>
      </c>
      <c r="BB154" s="72">
        <f t="shared" si="92"/>
        <v>25000000</v>
      </c>
      <c r="BC154" s="14"/>
      <c r="BD154" s="14"/>
      <c r="BF154" s="76">
        <f t="shared" si="88"/>
        <v>0</v>
      </c>
      <c r="BG154" s="76"/>
    </row>
    <row r="155" spans="1:59" ht="16.5" customHeight="1">
      <c r="A155" s="1" t="s">
        <v>419</v>
      </c>
      <c r="B155" s="109" t="s">
        <v>507</v>
      </c>
      <c r="C155" s="44"/>
      <c r="D155" s="43"/>
      <c r="E155" s="109" t="s">
        <v>547</v>
      </c>
      <c r="F155" s="109" t="s">
        <v>497</v>
      </c>
      <c r="G155" s="39">
        <v>36100000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89">
        <f t="shared" si="82"/>
        <v>36100000</v>
      </c>
      <c r="AB155" s="72"/>
      <c r="AC155" s="72"/>
      <c r="AD155" s="72">
        <v>3800000</v>
      </c>
      <c r="AE155" s="72"/>
      <c r="AF155" s="72">
        <v>3800000</v>
      </c>
      <c r="AG155" s="72">
        <v>7600000</v>
      </c>
      <c r="AH155" s="72">
        <v>3800000</v>
      </c>
      <c r="AI155" s="72">
        <v>3800000</v>
      </c>
      <c r="AJ155" s="72">
        <v>3800000</v>
      </c>
      <c r="AK155" s="72">
        <v>3800000</v>
      </c>
      <c r="AL155" s="72">
        <v>3800000</v>
      </c>
      <c r="AM155" s="72"/>
      <c r="AN155" s="72">
        <v>3800000</v>
      </c>
      <c r="AO155" s="72"/>
      <c r="AP155" s="72">
        <v>3800000</v>
      </c>
      <c r="AQ155" s="72"/>
      <c r="AR155" s="72">
        <v>3800000</v>
      </c>
      <c r="AS155" s="72"/>
      <c r="AT155" s="72">
        <v>3800000</v>
      </c>
      <c r="AU155" s="72"/>
      <c r="AV155" s="72">
        <v>1900000</v>
      </c>
      <c r="AW155" s="72"/>
      <c r="AX155" s="72"/>
      <c r="AY155" s="72"/>
      <c r="AZ155" s="5">
        <f t="shared" si="83"/>
        <v>36100000</v>
      </c>
      <c r="BA155" s="15">
        <f t="shared" si="84"/>
        <v>15200000</v>
      </c>
      <c r="BB155" s="72">
        <f t="shared" si="92"/>
        <v>20900000</v>
      </c>
      <c r="BC155" s="14"/>
      <c r="BD155" s="14"/>
      <c r="BF155" s="76">
        <f t="shared" si="88"/>
        <v>0</v>
      </c>
      <c r="BG155" s="76"/>
    </row>
    <row r="156" spans="1:59" ht="16.5" customHeight="1">
      <c r="A156" s="1" t="s">
        <v>420</v>
      </c>
      <c r="B156" s="109" t="s">
        <v>507</v>
      </c>
      <c r="C156" s="44"/>
      <c r="D156" s="43"/>
      <c r="E156" s="109" t="s">
        <v>547</v>
      </c>
      <c r="F156" s="109" t="s">
        <v>485</v>
      </c>
      <c r="G156" s="39">
        <v>10000000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89">
        <f t="shared" si="82"/>
        <v>10000000</v>
      </c>
      <c r="AB156" s="72"/>
      <c r="AC156" s="72"/>
      <c r="AD156" s="72">
        <v>2500000</v>
      </c>
      <c r="AE156" s="72"/>
      <c r="AF156" s="72">
        <v>2500000</v>
      </c>
      <c r="AG156" s="72"/>
      <c r="AH156" s="72">
        <v>2500000</v>
      </c>
      <c r="AI156" s="72"/>
      <c r="AJ156" s="72">
        <v>2500000</v>
      </c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5">
        <f t="shared" si="83"/>
        <v>10000000</v>
      </c>
      <c r="BA156" s="15">
        <f t="shared" si="84"/>
        <v>0</v>
      </c>
      <c r="BB156" s="72">
        <f t="shared" si="92"/>
        <v>10000000</v>
      </c>
      <c r="BC156" s="14"/>
      <c r="BD156" s="14"/>
      <c r="BF156" s="76">
        <f t="shared" si="88"/>
        <v>0</v>
      </c>
      <c r="BG156" s="76"/>
    </row>
    <row r="157" spans="1:59" ht="16.5" customHeight="1">
      <c r="A157" s="1" t="s">
        <v>421</v>
      </c>
      <c r="B157" s="109" t="s">
        <v>507</v>
      </c>
      <c r="C157" s="44"/>
      <c r="D157" s="43"/>
      <c r="E157" s="109" t="s">
        <v>547</v>
      </c>
      <c r="F157" s="109" t="s">
        <v>473</v>
      </c>
      <c r="G157" s="39">
        <v>7704682</v>
      </c>
      <c r="H157" s="72">
        <v>50000000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72">
        <v>7000000</v>
      </c>
      <c r="AA157" s="89">
        <f t="shared" si="82"/>
        <v>64704682</v>
      </c>
      <c r="AB157" s="72"/>
      <c r="AC157" s="72"/>
      <c r="AD157" s="72">
        <v>1926171</v>
      </c>
      <c r="AE157" s="72"/>
      <c r="AF157" s="72">
        <v>1926171</v>
      </c>
      <c r="AG157" s="72"/>
      <c r="AH157" s="72">
        <v>1926171</v>
      </c>
      <c r="AI157" s="72"/>
      <c r="AJ157" s="72">
        <v>1926169</v>
      </c>
      <c r="AK157" s="72"/>
      <c r="AL157" s="72">
        <v>8142857</v>
      </c>
      <c r="AM157" s="72"/>
      <c r="AN157" s="72">
        <v>8142857</v>
      </c>
      <c r="AO157" s="72"/>
      <c r="AP157" s="72">
        <v>8142857</v>
      </c>
      <c r="AQ157" s="72"/>
      <c r="AR157" s="72">
        <v>8142857</v>
      </c>
      <c r="AS157" s="72"/>
      <c r="AT157" s="72">
        <v>8142857</v>
      </c>
      <c r="AU157" s="72"/>
      <c r="AV157" s="72">
        <v>8142857</v>
      </c>
      <c r="AW157" s="72"/>
      <c r="AX157" s="72">
        <v>8142858</v>
      </c>
      <c r="AY157" s="72"/>
      <c r="AZ157" s="5">
        <f t="shared" si="83"/>
        <v>64704682</v>
      </c>
      <c r="BA157" s="15">
        <f t="shared" si="84"/>
        <v>0</v>
      </c>
      <c r="BB157" s="72">
        <f t="shared" si="92"/>
        <v>64704682</v>
      </c>
      <c r="BC157" s="14"/>
      <c r="BD157" s="14"/>
      <c r="BF157" s="76">
        <f t="shared" si="88"/>
        <v>0</v>
      </c>
      <c r="BG157" s="76"/>
    </row>
    <row r="158" spans="1:59" ht="16.5" customHeight="1">
      <c r="A158" s="1" t="s">
        <v>365</v>
      </c>
      <c r="B158" s="109" t="s">
        <v>507</v>
      </c>
      <c r="C158" s="44"/>
      <c r="D158" s="43"/>
      <c r="E158" s="109" t="s">
        <v>547</v>
      </c>
      <c r="F158" s="109" t="s">
        <v>497</v>
      </c>
      <c r="G158" s="39">
        <v>84895318</v>
      </c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89">
        <f t="shared" si="82"/>
        <v>84895318</v>
      </c>
      <c r="AB158" s="72"/>
      <c r="AC158" s="72"/>
      <c r="AD158" s="72">
        <v>14149220</v>
      </c>
      <c r="AE158" s="72">
        <v>3800000</v>
      </c>
      <c r="AF158" s="72">
        <v>14149220</v>
      </c>
      <c r="AG158" s="72">
        <v>11400000</v>
      </c>
      <c r="AH158" s="72">
        <v>14149220</v>
      </c>
      <c r="AI158" s="72">
        <v>11400000</v>
      </c>
      <c r="AJ158" s="72">
        <v>14149220</v>
      </c>
      <c r="AK158" s="72">
        <v>15200000</v>
      </c>
      <c r="AL158" s="72">
        <v>14149220</v>
      </c>
      <c r="AM158" s="72"/>
      <c r="AN158" s="72">
        <v>14149218</v>
      </c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5">
        <f t="shared" si="83"/>
        <v>84895318</v>
      </c>
      <c r="BA158" s="15">
        <f t="shared" si="84"/>
        <v>41800000</v>
      </c>
      <c r="BB158" s="72">
        <f t="shared" si="92"/>
        <v>43095318</v>
      </c>
      <c r="BC158" s="14"/>
      <c r="BD158" s="14"/>
      <c r="BF158" s="76">
        <f t="shared" si="88"/>
        <v>0</v>
      </c>
      <c r="BG158" s="76"/>
    </row>
    <row r="159" spans="1:59" ht="16.5" customHeight="1">
      <c r="A159" s="1" t="s">
        <v>366</v>
      </c>
      <c r="B159" s="109" t="s">
        <v>508</v>
      </c>
      <c r="C159" s="44"/>
      <c r="D159" s="43"/>
      <c r="E159" s="109" t="s">
        <v>547</v>
      </c>
      <c r="F159" s="109" t="s">
        <v>473</v>
      </c>
      <c r="G159" s="39">
        <v>0</v>
      </c>
      <c r="H159" s="72">
        <v>20000000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89">
        <f t="shared" si="82"/>
        <v>20000000</v>
      </c>
      <c r="AB159" s="72"/>
      <c r="AC159" s="72"/>
      <c r="AD159" s="72"/>
      <c r="AE159" s="72"/>
      <c r="AF159" s="72"/>
      <c r="AG159" s="72"/>
      <c r="AH159" s="72"/>
      <c r="AI159" s="72">
        <v>0</v>
      </c>
      <c r="AJ159" s="72"/>
      <c r="AK159" s="72"/>
      <c r="AL159" s="72"/>
      <c r="AM159" s="72"/>
      <c r="AN159" s="72"/>
      <c r="AO159" s="72"/>
      <c r="AP159" s="72">
        <v>4000000</v>
      </c>
      <c r="AQ159" s="72"/>
      <c r="AR159" s="72">
        <v>4000000</v>
      </c>
      <c r="AS159" s="72"/>
      <c r="AT159" s="72">
        <v>4000000</v>
      </c>
      <c r="AU159" s="72"/>
      <c r="AV159" s="72">
        <v>4000000</v>
      </c>
      <c r="AW159" s="72"/>
      <c r="AX159" s="72">
        <v>4000000</v>
      </c>
      <c r="AY159" s="72"/>
      <c r="AZ159" s="5">
        <f t="shared" si="83"/>
        <v>20000000</v>
      </c>
      <c r="BA159" s="15">
        <f t="shared" si="84"/>
        <v>0</v>
      </c>
      <c r="BB159" s="72">
        <f t="shared" si="92"/>
        <v>20000000</v>
      </c>
      <c r="BC159" s="14"/>
      <c r="BD159" s="14"/>
      <c r="BF159" s="76">
        <f t="shared" si="88"/>
        <v>0</v>
      </c>
      <c r="BG159" s="76"/>
    </row>
    <row r="160" spans="1:59" ht="16.5" customHeight="1">
      <c r="A160" s="1" t="s">
        <v>367</v>
      </c>
      <c r="B160" s="109" t="s">
        <v>509</v>
      </c>
      <c r="C160" s="47"/>
      <c r="D160" s="48"/>
      <c r="E160" s="109" t="s">
        <v>548</v>
      </c>
      <c r="F160" s="109" t="s">
        <v>473</v>
      </c>
      <c r="G160" s="49">
        <v>0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72">
        <v>12579822</v>
      </c>
      <c r="AA160" s="89">
        <f>+G160+H160-I160-J160-R160+Z160</f>
        <v>12579822</v>
      </c>
      <c r="AB160" s="72"/>
      <c r="AC160" s="72"/>
      <c r="AD160" s="72"/>
      <c r="AE160" s="72"/>
      <c r="AF160" s="72">
        <v>12579822</v>
      </c>
      <c r="AG160" s="72"/>
      <c r="AH160" s="72"/>
      <c r="AI160" s="72">
        <v>12556340</v>
      </c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5">
        <f t="shared" si="83"/>
        <v>12579822</v>
      </c>
      <c r="BA160" s="15">
        <f t="shared" si="84"/>
        <v>12556340</v>
      </c>
      <c r="BB160" s="72">
        <f t="shared" si="92"/>
        <v>23482</v>
      </c>
      <c r="BC160" s="14"/>
      <c r="BD160" s="14"/>
      <c r="BF160" s="76">
        <f t="shared" si="88"/>
        <v>0</v>
      </c>
      <c r="BG160" s="76"/>
    </row>
    <row r="161" spans="1:59" ht="16.5" customHeight="1">
      <c r="A161" s="1" t="s">
        <v>368</v>
      </c>
      <c r="B161" s="109" t="s">
        <v>510</v>
      </c>
      <c r="C161" s="47"/>
      <c r="D161" s="48"/>
      <c r="E161" s="109" t="s">
        <v>549</v>
      </c>
      <c r="F161" s="109" t="s">
        <v>494</v>
      </c>
      <c r="G161" s="49">
        <v>0</v>
      </c>
      <c r="H161" s="72">
        <v>388272.68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72"/>
      <c r="AA161" s="89">
        <f>+G161+H161-I161-J161-R161+Z161</f>
        <v>388272.68</v>
      </c>
      <c r="AB161" s="72"/>
      <c r="AC161" s="72"/>
      <c r="AD161" s="72"/>
      <c r="AE161" s="72"/>
      <c r="AF161" s="72"/>
      <c r="AG161" s="72"/>
      <c r="AH161" s="72">
        <v>388272.68</v>
      </c>
      <c r="AI161" s="72">
        <v>0</v>
      </c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5">
        <f t="shared" si="83"/>
        <v>388272.68</v>
      </c>
      <c r="BA161" s="15">
        <f t="shared" si="84"/>
        <v>0</v>
      </c>
      <c r="BB161" s="72">
        <f t="shared" si="92"/>
        <v>388272.68</v>
      </c>
      <c r="BC161" s="14"/>
      <c r="BD161" s="14"/>
      <c r="BF161" s="76">
        <f t="shared" si="88"/>
        <v>0</v>
      </c>
      <c r="BG161" s="76"/>
    </row>
    <row r="162" spans="1:59" ht="16.5" customHeight="1">
      <c r="A162" s="1" t="s">
        <v>369</v>
      </c>
      <c r="B162" s="109" t="s">
        <v>510</v>
      </c>
      <c r="C162" s="47"/>
      <c r="D162" s="48"/>
      <c r="E162" s="109" t="s">
        <v>549</v>
      </c>
      <c r="F162" s="109" t="s">
        <v>485</v>
      </c>
      <c r="G162" s="49">
        <v>0</v>
      </c>
      <c r="H162" s="72">
        <v>36369033.31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72"/>
      <c r="AA162" s="89">
        <f>+G162+H162-I162-J162-R162+Z162</f>
        <v>36369033.31</v>
      </c>
      <c r="AB162" s="72"/>
      <c r="AC162" s="72"/>
      <c r="AD162" s="72"/>
      <c r="AE162" s="72"/>
      <c r="AF162" s="72"/>
      <c r="AG162" s="72"/>
      <c r="AH162" s="72">
        <v>4041003</v>
      </c>
      <c r="AI162" s="72">
        <v>0</v>
      </c>
      <c r="AJ162" s="72">
        <v>4041003</v>
      </c>
      <c r="AK162" s="72"/>
      <c r="AL162" s="72">
        <v>4041003</v>
      </c>
      <c r="AM162" s="72"/>
      <c r="AN162" s="72">
        <v>4041003</v>
      </c>
      <c r="AO162" s="72"/>
      <c r="AP162" s="72">
        <v>4041003</v>
      </c>
      <c r="AQ162" s="72"/>
      <c r="AR162" s="72">
        <v>4041003</v>
      </c>
      <c r="AS162" s="72"/>
      <c r="AT162" s="72">
        <v>4041003</v>
      </c>
      <c r="AU162" s="72"/>
      <c r="AV162" s="72">
        <v>4041003</v>
      </c>
      <c r="AW162" s="72"/>
      <c r="AX162" s="72">
        <v>4041009.31</v>
      </c>
      <c r="AY162" s="72"/>
      <c r="AZ162" s="5">
        <f t="shared" si="83"/>
        <v>36369033.31</v>
      </c>
      <c r="BA162" s="15">
        <f t="shared" si="84"/>
        <v>0</v>
      </c>
      <c r="BB162" s="72">
        <f t="shared" si="92"/>
        <v>36369033.31</v>
      </c>
      <c r="BC162" s="14"/>
      <c r="BD162" s="14"/>
      <c r="BF162" s="76">
        <f t="shared" si="88"/>
        <v>0</v>
      </c>
      <c r="BG162" s="76"/>
    </row>
    <row r="163" spans="1:59" ht="16.5" customHeight="1">
      <c r="A163" s="1" t="s">
        <v>370</v>
      </c>
      <c r="B163" s="109" t="s">
        <v>511</v>
      </c>
      <c r="C163" s="44"/>
      <c r="D163" s="43"/>
      <c r="E163" s="109" t="s">
        <v>549</v>
      </c>
      <c r="F163" s="109" t="s">
        <v>497</v>
      </c>
      <c r="G163" s="54">
        <v>0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72">
        <v>13124460</v>
      </c>
      <c r="AA163" s="89">
        <f t="shared" si="82"/>
        <v>13124460</v>
      </c>
      <c r="AB163" s="72"/>
      <c r="AC163" s="72"/>
      <c r="AD163" s="72"/>
      <c r="AE163" s="72"/>
      <c r="AF163" s="72">
        <v>13124460</v>
      </c>
      <c r="AG163" s="72"/>
      <c r="AH163" s="72"/>
      <c r="AI163" s="72">
        <v>13124460</v>
      </c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5">
        <f t="shared" si="83"/>
        <v>13124460</v>
      </c>
      <c r="BA163" s="15">
        <f t="shared" si="84"/>
        <v>13124460</v>
      </c>
      <c r="BB163" s="72">
        <f t="shared" si="92"/>
        <v>0</v>
      </c>
      <c r="BC163" s="14"/>
      <c r="BD163" s="14"/>
      <c r="BF163" s="76">
        <f t="shared" si="88"/>
        <v>0</v>
      </c>
      <c r="BG163" s="76"/>
    </row>
    <row r="164" spans="1:59" ht="16.5" customHeight="1">
      <c r="A164" s="1" t="s">
        <v>371</v>
      </c>
      <c r="B164" s="109" t="s">
        <v>511</v>
      </c>
      <c r="C164" s="47"/>
      <c r="D164" s="48"/>
      <c r="E164" s="109" t="s">
        <v>549</v>
      </c>
      <c r="F164" s="109" t="s">
        <v>477</v>
      </c>
      <c r="G164" s="49">
        <v>15858000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89">
        <f t="shared" si="82"/>
        <v>15858000</v>
      </c>
      <c r="AB164" s="72"/>
      <c r="AC164" s="72"/>
      <c r="AD164" s="72"/>
      <c r="AE164" s="72"/>
      <c r="AF164" s="72">
        <v>15858000</v>
      </c>
      <c r="AG164" s="72"/>
      <c r="AH164" s="72"/>
      <c r="AI164" s="72">
        <v>0</v>
      </c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5">
        <f t="shared" si="83"/>
        <v>15858000</v>
      </c>
      <c r="BA164" s="15">
        <f t="shared" si="84"/>
        <v>0</v>
      </c>
      <c r="BB164" s="72">
        <f t="shared" si="92"/>
        <v>15858000</v>
      </c>
      <c r="BC164" s="14"/>
      <c r="BD164" s="14"/>
      <c r="BF164" s="76">
        <f t="shared" si="88"/>
        <v>0</v>
      </c>
      <c r="BG164" s="76"/>
    </row>
    <row r="165" spans="1:59" ht="16.5" customHeight="1">
      <c r="A165" s="1" t="s">
        <v>372</v>
      </c>
      <c r="B165" s="109" t="s">
        <v>511</v>
      </c>
      <c r="C165" s="47"/>
      <c r="D165" s="50"/>
      <c r="E165" s="109" t="s">
        <v>549</v>
      </c>
      <c r="F165" s="109" t="s">
        <v>473</v>
      </c>
      <c r="G165" s="49">
        <v>0</v>
      </c>
      <c r="H165" s="72">
        <v>20000000</v>
      </c>
      <c r="I165" s="72"/>
      <c r="J165" s="72"/>
      <c r="K165" s="72"/>
      <c r="L165" s="72"/>
      <c r="M165" s="72"/>
      <c r="N165" s="72"/>
      <c r="O165" s="72"/>
      <c r="P165" s="72"/>
      <c r="Q165" s="72"/>
      <c r="R165" s="72">
        <v>20000000</v>
      </c>
      <c r="S165" s="34"/>
      <c r="T165" s="34"/>
      <c r="U165" s="34"/>
      <c r="V165" s="34"/>
      <c r="W165" s="34"/>
      <c r="X165" s="34"/>
      <c r="Y165" s="34"/>
      <c r="Z165" s="72">
        <v>20000000</v>
      </c>
      <c r="AA165" s="89">
        <f t="shared" si="82"/>
        <v>20000000</v>
      </c>
      <c r="AB165" s="72"/>
      <c r="AC165" s="72"/>
      <c r="AD165" s="72"/>
      <c r="AE165" s="72"/>
      <c r="AF165" s="72">
        <v>20000000</v>
      </c>
      <c r="AG165" s="72"/>
      <c r="AH165" s="72"/>
      <c r="AI165" s="72">
        <v>20000000</v>
      </c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5">
        <f t="shared" si="83"/>
        <v>20000000</v>
      </c>
      <c r="BA165" s="15">
        <f t="shared" si="84"/>
        <v>20000000</v>
      </c>
      <c r="BB165" s="72">
        <f t="shared" si="92"/>
        <v>0</v>
      </c>
      <c r="BC165" s="14"/>
      <c r="BD165" s="14"/>
      <c r="BF165" s="76">
        <f t="shared" si="88"/>
        <v>0</v>
      </c>
      <c r="BG165" s="76"/>
    </row>
    <row r="166" spans="1:59" ht="16.5" customHeight="1">
      <c r="A166" s="1" t="s">
        <v>373</v>
      </c>
      <c r="B166" s="109" t="s">
        <v>511</v>
      </c>
      <c r="C166" s="47"/>
      <c r="D166" s="50"/>
      <c r="E166" s="109" t="s">
        <v>549</v>
      </c>
      <c r="F166" s="109" t="s">
        <v>554</v>
      </c>
      <c r="G166" s="49">
        <v>1142000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89">
        <f t="shared" si="82"/>
        <v>1142000</v>
      </c>
      <c r="AB166" s="72"/>
      <c r="AC166" s="72"/>
      <c r="AD166" s="72"/>
      <c r="AE166" s="72"/>
      <c r="AF166" s="72">
        <v>1142000</v>
      </c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5">
        <f t="shared" si="83"/>
        <v>1142000</v>
      </c>
      <c r="BA166" s="15">
        <f t="shared" si="84"/>
        <v>0</v>
      </c>
      <c r="BB166" s="72">
        <f t="shared" si="92"/>
        <v>1142000</v>
      </c>
      <c r="BC166" s="14"/>
      <c r="BD166" s="14"/>
      <c r="BF166" s="76">
        <f t="shared" si="88"/>
        <v>0</v>
      </c>
      <c r="BG166" s="76"/>
    </row>
    <row r="167" spans="1:59" ht="16.5" customHeight="1">
      <c r="A167" s="1" t="s">
        <v>374</v>
      </c>
      <c r="B167" s="109" t="s">
        <v>512</v>
      </c>
      <c r="C167" s="47"/>
      <c r="D167" s="50"/>
      <c r="E167" s="109" t="s">
        <v>549</v>
      </c>
      <c r="F167" s="109" t="s">
        <v>473</v>
      </c>
      <c r="G167" s="49">
        <v>0</v>
      </c>
      <c r="H167" s="72">
        <v>10000000</v>
      </c>
      <c r="I167" s="72"/>
      <c r="J167" s="72"/>
      <c r="K167" s="72"/>
      <c r="L167" s="72"/>
      <c r="M167" s="72"/>
      <c r="N167" s="72"/>
      <c r="O167" s="72"/>
      <c r="P167" s="72"/>
      <c r="Q167" s="72"/>
      <c r="R167" s="72">
        <v>10000000</v>
      </c>
      <c r="S167" s="34"/>
      <c r="T167" s="34"/>
      <c r="U167" s="34"/>
      <c r="V167" s="34"/>
      <c r="W167" s="34"/>
      <c r="X167" s="34"/>
      <c r="Y167" s="34"/>
      <c r="Z167" s="34"/>
      <c r="AA167" s="89">
        <f t="shared" si="82"/>
        <v>0</v>
      </c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5">
        <f t="shared" si="83"/>
        <v>0</v>
      </c>
      <c r="BA167" s="15">
        <f t="shared" si="84"/>
        <v>0</v>
      </c>
      <c r="BB167" s="72">
        <f t="shared" si="92"/>
        <v>0</v>
      </c>
      <c r="BC167" s="14"/>
      <c r="BD167" s="14"/>
      <c r="BF167" s="76">
        <f t="shared" si="88"/>
        <v>0</v>
      </c>
      <c r="BG167" s="76"/>
    </row>
    <row r="168" spans="1:59" ht="16.5" customHeight="1">
      <c r="A168" s="1" t="s">
        <v>375</v>
      </c>
      <c r="B168" s="109" t="s">
        <v>513</v>
      </c>
      <c r="C168" s="47"/>
      <c r="D168" s="50"/>
      <c r="E168" s="109" t="s">
        <v>550</v>
      </c>
      <c r="F168" s="109" t="s">
        <v>481</v>
      </c>
      <c r="G168" s="49">
        <v>0</v>
      </c>
      <c r="H168" s="72">
        <v>40054910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72">
        <v>16065440</v>
      </c>
      <c r="S168" s="34"/>
      <c r="T168" s="34"/>
      <c r="U168" s="34"/>
      <c r="V168" s="34"/>
      <c r="W168" s="34"/>
      <c r="X168" s="34"/>
      <c r="Y168" s="34"/>
      <c r="Z168" s="72"/>
      <c r="AA168" s="89">
        <f t="shared" si="82"/>
        <v>23989470</v>
      </c>
      <c r="AB168" s="72"/>
      <c r="AC168" s="72"/>
      <c r="AD168" s="72"/>
      <c r="AE168" s="72"/>
      <c r="AF168" s="72"/>
      <c r="AG168" s="72"/>
      <c r="AH168" s="72"/>
      <c r="AI168" s="72"/>
      <c r="AJ168" s="72">
        <v>2998683</v>
      </c>
      <c r="AK168" s="72"/>
      <c r="AL168" s="72">
        <v>2998683</v>
      </c>
      <c r="AM168" s="72"/>
      <c r="AN168" s="72">
        <v>2998683</v>
      </c>
      <c r="AO168" s="72"/>
      <c r="AP168" s="72">
        <v>2998683</v>
      </c>
      <c r="AQ168" s="72"/>
      <c r="AR168" s="72">
        <v>2998683</v>
      </c>
      <c r="AS168" s="72"/>
      <c r="AT168" s="72">
        <v>2998683</v>
      </c>
      <c r="AU168" s="72"/>
      <c r="AV168" s="72">
        <v>2998683</v>
      </c>
      <c r="AW168" s="72"/>
      <c r="AX168" s="72">
        <v>2998689</v>
      </c>
      <c r="AY168" s="72"/>
      <c r="AZ168" s="5">
        <f t="shared" si="83"/>
        <v>23989470</v>
      </c>
      <c r="BA168" s="15">
        <f t="shared" si="84"/>
        <v>0</v>
      </c>
      <c r="BB168" s="72">
        <f t="shared" si="92"/>
        <v>23989470</v>
      </c>
      <c r="BC168" s="14"/>
      <c r="BD168" s="14"/>
      <c r="BF168" s="76">
        <f t="shared" si="88"/>
        <v>0</v>
      </c>
      <c r="BG168" s="76"/>
    </row>
    <row r="169" spans="1:59" ht="16.5" customHeight="1">
      <c r="A169" s="1" t="s">
        <v>376</v>
      </c>
      <c r="B169" s="109" t="s">
        <v>513</v>
      </c>
      <c r="C169" s="44"/>
      <c r="D169" s="43"/>
      <c r="E169" s="109" t="s">
        <v>550</v>
      </c>
      <c r="F169" s="109" t="s">
        <v>473</v>
      </c>
      <c r="G169" s="54">
        <v>22000000</v>
      </c>
      <c r="H169" s="72">
        <v>4065440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89">
        <f t="shared" si="82"/>
        <v>26065440</v>
      </c>
      <c r="AB169" s="72"/>
      <c r="AC169" s="72"/>
      <c r="AD169" s="72">
        <v>4400000</v>
      </c>
      <c r="AE169" s="72"/>
      <c r="AF169" s="72">
        <v>4400000</v>
      </c>
      <c r="AG169" s="72"/>
      <c r="AH169" s="72">
        <v>4400000</v>
      </c>
      <c r="AI169" s="72"/>
      <c r="AJ169" s="72">
        <v>4400000</v>
      </c>
      <c r="AK169" s="72"/>
      <c r="AL169" s="72">
        <v>4400000</v>
      </c>
      <c r="AM169" s="72"/>
      <c r="AN169" s="72">
        <v>4065440</v>
      </c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5">
        <f t="shared" si="83"/>
        <v>26065440</v>
      </c>
      <c r="BA169" s="15">
        <f t="shared" si="84"/>
        <v>0</v>
      </c>
      <c r="BB169" s="72">
        <f t="shared" si="92"/>
        <v>26065440</v>
      </c>
      <c r="BC169" s="14"/>
      <c r="BD169" s="14"/>
      <c r="BF169" s="76">
        <f t="shared" si="88"/>
        <v>0</v>
      </c>
      <c r="BG169" s="76"/>
    </row>
    <row r="170" spans="1:59" ht="16.5" customHeight="1">
      <c r="A170" s="1" t="s">
        <v>377</v>
      </c>
      <c r="B170" s="109" t="s">
        <v>514</v>
      </c>
      <c r="C170" s="44"/>
      <c r="D170" s="40"/>
      <c r="E170" s="109" t="s">
        <v>550</v>
      </c>
      <c r="F170" s="109" t="s">
        <v>473</v>
      </c>
      <c r="G170" s="54">
        <v>33000000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89">
        <f t="shared" si="82"/>
        <v>33000000</v>
      </c>
      <c r="AB170" s="72"/>
      <c r="AC170" s="72"/>
      <c r="AD170" s="72">
        <v>3000000</v>
      </c>
      <c r="AE170" s="72"/>
      <c r="AF170" s="72">
        <v>3000000</v>
      </c>
      <c r="AG170" s="72">
        <v>3300000</v>
      </c>
      <c r="AH170" s="72">
        <v>3000000</v>
      </c>
      <c r="AI170" s="72">
        <v>3300000</v>
      </c>
      <c r="AJ170" s="72">
        <v>3000000</v>
      </c>
      <c r="AK170" s="72">
        <v>3300000</v>
      </c>
      <c r="AL170" s="72">
        <v>3000000</v>
      </c>
      <c r="AM170" s="72"/>
      <c r="AN170" s="72">
        <v>3000000</v>
      </c>
      <c r="AO170" s="72"/>
      <c r="AP170" s="72">
        <v>3000000</v>
      </c>
      <c r="AQ170" s="72"/>
      <c r="AR170" s="72">
        <v>3000000</v>
      </c>
      <c r="AS170" s="72"/>
      <c r="AT170" s="72">
        <v>3000000</v>
      </c>
      <c r="AU170" s="72"/>
      <c r="AV170" s="72">
        <v>3000000</v>
      </c>
      <c r="AW170" s="72"/>
      <c r="AX170" s="72">
        <v>3000000</v>
      </c>
      <c r="AY170" s="72"/>
      <c r="AZ170" s="5">
        <f t="shared" si="83"/>
        <v>33000000</v>
      </c>
      <c r="BA170" s="15">
        <f t="shared" si="84"/>
        <v>9900000</v>
      </c>
      <c r="BB170" s="72">
        <f t="shared" si="92"/>
        <v>23100000</v>
      </c>
      <c r="BC170" s="14"/>
      <c r="BD170" s="14"/>
      <c r="BF170" s="76">
        <f t="shared" si="88"/>
        <v>0</v>
      </c>
      <c r="BG170" s="76"/>
    </row>
    <row r="171" spans="1:59" ht="16.5" customHeight="1">
      <c r="A171" s="1" t="s">
        <v>378</v>
      </c>
      <c r="B171" s="109" t="s">
        <v>515</v>
      </c>
      <c r="C171" s="44"/>
      <c r="D171" s="43"/>
      <c r="E171" s="109" t="s">
        <v>550</v>
      </c>
      <c r="F171" s="109" t="s">
        <v>473</v>
      </c>
      <c r="G171" s="54">
        <v>14070375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89">
        <f t="shared" si="82"/>
        <v>14070375</v>
      </c>
      <c r="AB171" s="72"/>
      <c r="AC171" s="72"/>
      <c r="AD171" s="72">
        <v>1279125</v>
      </c>
      <c r="AE171" s="72"/>
      <c r="AF171" s="72">
        <v>1279125</v>
      </c>
      <c r="AG171" s="72"/>
      <c r="AH171" s="72">
        <v>1279125</v>
      </c>
      <c r="AI171" s="72"/>
      <c r="AJ171" s="72">
        <v>1279125</v>
      </c>
      <c r="AK171" s="72"/>
      <c r="AL171" s="72">
        <v>1279125</v>
      </c>
      <c r="AM171" s="72"/>
      <c r="AN171" s="72">
        <v>1279125</v>
      </c>
      <c r="AO171" s="72"/>
      <c r="AP171" s="72">
        <v>1279125</v>
      </c>
      <c r="AQ171" s="72"/>
      <c r="AR171" s="72">
        <v>1279125</v>
      </c>
      <c r="AS171" s="72"/>
      <c r="AT171" s="72">
        <v>1279125</v>
      </c>
      <c r="AU171" s="72"/>
      <c r="AV171" s="72">
        <v>1279125</v>
      </c>
      <c r="AW171" s="72"/>
      <c r="AX171" s="72">
        <v>1279125</v>
      </c>
      <c r="AY171" s="72"/>
      <c r="AZ171" s="5">
        <f t="shared" si="83"/>
        <v>14070375</v>
      </c>
      <c r="BA171" s="15">
        <f t="shared" si="84"/>
        <v>0</v>
      </c>
      <c r="BB171" s="72">
        <f t="shared" si="92"/>
        <v>14070375</v>
      </c>
      <c r="BC171" s="14"/>
      <c r="BD171" s="14"/>
      <c r="BF171" s="76">
        <f t="shared" si="88"/>
        <v>0</v>
      </c>
      <c r="BG171" s="76"/>
    </row>
    <row r="172" spans="1:59" ht="16.5" customHeight="1">
      <c r="A172" s="1" t="s">
        <v>379</v>
      </c>
      <c r="B172" s="109" t="s">
        <v>516</v>
      </c>
      <c r="C172" s="44"/>
      <c r="D172" s="43"/>
      <c r="E172" s="109" t="s">
        <v>550</v>
      </c>
      <c r="F172" s="109" t="s">
        <v>473</v>
      </c>
      <c r="G172" s="54">
        <v>0</v>
      </c>
      <c r="H172" s="72">
        <v>127378715.47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89">
        <f t="shared" si="82"/>
        <v>127378715.47</v>
      </c>
      <c r="AB172" s="72"/>
      <c r="AC172" s="72"/>
      <c r="AD172" s="72"/>
      <c r="AE172" s="72"/>
      <c r="AF172" s="72"/>
      <c r="AG172" s="72"/>
      <c r="AH172" s="72">
        <v>14153190</v>
      </c>
      <c r="AI172" s="72"/>
      <c r="AJ172" s="72">
        <v>14153190</v>
      </c>
      <c r="AK172" s="72"/>
      <c r="AL172" s="72">
        <v>14153190</v>
      </c>
      <c r="AM172" s="72"/>
      <c r="AN172" s="72">
        <v>14153190</v>
      </c>
      <c r="AO172" s="72"/>
      <c r="AP172" s="72">
        <v>14153190</v>
      </c>
      <c r="AQ172" s="72"/>
      <c r="AR172" s="72">
        <v>14153190</v>
      </c>
      <c r="AS172" s="72"/>
      <c r="AT172" s="72">
        <v>14153190</v>
      </c>
      <c r="AU172" s="72"/>
      <c r="AV172" s="72">
        <v>14153190</v>
      </c>
      <c r="AW172" s="72"/>
      <c r="AX172" s="72">
        <v>14153195.47</v>
      </c>
      <c r="AY172" s="72"/>
      <c r="AZ172" s="5">
        <f t="shared" si="83"/>
        <v>127378715.47</v>
      </c>
      <c r="BA172" s="15">
        <f t="shared" si="84"/>
        <v>0</v>
      </c>
      <c r="BB172" s="72">
        <f t="shared" si="92"/>
        <v>127378715.47</v>
      </c>
      <c r="BC172" s="14"/>
      <c r="BD172" s="14"/>
      <c r="BF172" s="76">
        <f t="shared" si="88"/>
        <v>0</v>
      </c>
      <c r="BG172" s="76"/>
    </row>
    <row r="173" spans="1:59" ht="16.5" customHeight="1">
      <c r="A173" s="1" t="s">
        <v>380</v>
      </c>
      <c r="B173" s="109" t="s">
        <v>517</v>
      </c>
      <c r="C173" s="44"/>
      <c r="D173" s="43"/>
      <c r="E173" s="109" t="s">
        <v>550</v>
      </c>
      <c r="F173" s="109" t="s">
        <v>473</v>
      </c>
      <c r="G173" s="54">
        <v>973343348</v>
      </c>
      <c r="H173" s="73">
        <v>295307546</v>
      </c>
      <c r="I173" s="5"/>
      <c r="J173" s="5"/>
      <c r="K173" s="5"/>
      <c r="L173" s="5"/>
      <c r="M173" s="5"/>
      <c r="N173" s="5"/>
      <c r="O173" s="5"/>
      <c r="P173" s="5"/>
      <c r="Q173" s="5"/>
      <c r="R173" s="5">
        <v>144000000</v>
      </c>
      <c r="S173" s="5"/>
      <c r="T173" s="5"/>
      <c r="U173" s="5"/>
      <c r="V173" s="5"/>
      <c r="W173" s="5"/>
      <c r="X173" s="5"/>
      <c r="Y173" s="5"/>
      <c r="Z173" s="5">
        <f>+S173+T173+U173+V173+W173+X173+Y173</f>
        <v>0</v>
      </c>
      <c r="AA173" s="89">
        <f aca="true" t="shared" si="93" ref="AA173:AA180">+G173+H173-I173-J173-R173+Z173</f>
        <v>1124650894</v>
      </c>
      <c r="AB173" s="5">
        <v>69111946</v>
      </c>
      <c r="AC173" s="5"/>
      <c r="AD173" s="5">
        <v>69111946</v>
      </c>
      <c r="AE173" s="5"/>
      <c r="AF173" s="5">
        <v>69111946</v>
      </c>
      <c r="AG173" s="5"/>
      <c r="AH173" s="5">
        <v>101923892</v>
      </c>
      <c r="AI173" s="5">
        <v>132407174</v>
      </c>
      <c r="AJ173" s="5">
        <v>101923892</v>
      </c>
      <c r="AK173" s="5"/>
      <c r="AL173" s="5">
        <v>101923892</v>
      </c>
      <c r="AM173" s="5"/>
      <c r="AN173" s="5">
        <v>101923892</v>
      </c>
      <c r="AO173" s="5"/>
      <c r="AP173" s="5">
        <v>101923892</v>
      </c>
      <c r="AQ173" s="5"/>
      <c r="AR173" s="5">
        <v>101923892</v>
      </c>
      <c r="AS173" s="5"/>
      <c r="AT173" s="5">
        <v>101923892</v>
      </c>
      <c r="AU173" s="5"/>
      <c r="AV173" s="5">
        <v>101923892</v>
      </c>
      <c r="AW173" s="5"/>
      <c r="AX173" s="5">
        <v>101923920</v>
      </c>
      <c r="AY173" s="5"/>
      <c r="AZ173" s="5">
        <f t="shared" si="83"/>
        <v>1124650894</v>
      </c>
      <c r="BA173" s="15">
        <f t="shared" si="84"/>
        <v>132407174</v>
      </c>
      <c r="BB173" s="5">
        <f aca="true" t="shared" si="94" ref="BB173:BB180">+AA173-BA173</f>
        <v>992243720</v>
      </c>
      <c r="BD173" s="27">
        <f>+AA173-AZ173</f>
        <v>0</v>
      </c>
      <c r="BF173" s="76">
        <f t="shared" si="88"/>
        <v>0</v>
      </c>
      <c r="BG173" s="76"/>
    </row>
    <row r="174" spans="1:59" ht="16.5" customHeight="1">
      <c r="A174" s="1" t="s">
        <v>381</v>
      </c>
      <c r="B174" s="109" t="s">
        <v>518</v>
      </c>
      <c r="C174" s="44"/>
      <c r="D174" s="43"/>
      <c r="E174" s="109" t="s">
        <v>550</v>
      </c>
      <c r="F174" s="109" t="s">
        <v>473</v>
      </c>
      <c r="G174" s="54">
        <v>528000000</v>
      </c>
      <c r="H174" s="73">
        <v>720000000</v>
      </c>
      <c r="I174" s="5"/>
      <c r="J174" s="5"/>
      <c r="K174" s="5"/>
      <c r="L174" s="5"/>
      <c r="M174" s="5"/>
      <c r="N174" s="5"/>
      <c r="O174" s="5"/>
      <c r="P174" s="5"/>
      <c r="Q174" s="5"/>
      <c r="R174" s="5">
        <v>24000000</v>
      </c>
      <c r="S174" s="5"/>
      <c r="T174" s="5"/>
      <c r="U174" s="5"/>
      <c r="V174" s="5"/>
      <c r="W174" s="5"/>
      <c r="X174" s="5"/>
      <c r="Y174" s="5"/>
      <c r="Z174" s="5">
        <v>120000000</v>
      </c>
      <c r="AA174" s="89">
        <f t="shared" si="93"/>
        <v>1344000000</v>
      </c>
      <c r="AB174" s="5"/>
      <c r="AC174" s="5"/>
      <c r="AD174" s="5">
        <v>58909091</v>
      </c>
      <c r="AE174" s="5"/>
      <c r="AF174" s="5">
        <v>58909091</v>
      </c>
      <c r="AG174" s="5">
        <v>148599999</v>
      </c>
      <c r="AH174" s="5">
        <v>135909091</v>
      </c>
      <c r="AI174" s="5">
        <v>106333333</v>
      </c>
      <c r="AJ174" s="5">
        <v>135909091</v>
      </c>
      <c r="AK174" s="5">
        <v>72666666</v>
      </c>
      <c r="AL174" s="5">
        <v>135909091</v>
      </c>
      <c r="AM174" s="5"/>
      <c r="AN174" s="5">
        <v>135909091</v>
      </c>
      <c r="AO174" s="5"/>
      <c r="AP174" s="5">
        <v>135909091</v>
      </c>
      <c r="AQ174" s="5"/>
      <c r="AR174" s="5">
        <v>135909091</v>
      </c>
      <c r="AS174" s="5"/>
      <c r="AT174" s="5">
        <v>135909091</v>
      </c>
      <c r="AU174" s="5"/>
      <c r="AV174" s="5">
        <v>135909091</v>
      </c>
      <c r="AW174" s="5"/>
      <c r="AX174" s="5">
        <v>138909090</v>
      </c>
      <c r="AY174" s="5"/>
      <c r="AZ174" s="5">
        <f t="shared" si="83"/>
        <v>1344000000</v>
      </c>
      <c r="BA174" s="15">
        <f t="shared" si="84"/>
        <v>327599998</v>
      </c>
      <c r="BB174" s="5">
        <f t="shared" si="94"/>
        <v>1016400002</v>
      </c>
      <c r="BD174" s="27">
        <f>+AA174-AZ174</f>
        <v>0</v>
      </c>
      <c r="BF174" s="76">
        <f t="shared" si="88"/>
        <v>0</v>
      </c>
      <c r="BG174" s="76"/>
    </row>
    <row r="175" spans="1:59" ht="16.5" customHeight="1">
      <c r="A175" s="1" t="s">
        <v>382</v>
      </c>
      <c r="B175" s="109" t="s">
        <v>519</v>
      </c>
      <c r="C175" s="44"/>
      <c r="D175" s="43"/>
      <c r="E175" s="109" t="s">
        <v>550</v>
      </c>
      <c r="F175" s="109" t="s">
        <v>497</v>
      </c>
      <c r="G175" s="54">
        <v>0</v>
      </c>
      <c r="H175" s="73">
        <v>54184944.16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89">
        <f t="shared" si="93"/>
        <v>54184944.16</v>
      </c>
      <c r="AB175" s="5"/>
      <c r="AC175" s="5"/>
      <c r="AD175" s="5"/>
      <c r="AE175" s="5"/>
      <c r="AF175" s="5"/>
      <c r="AG175" s="5"/>
      <c r="AH175" s="5">
        <v>6020000</v>
      </c>
      <c r="AI175" s="5"/>
      <c r="AJ175" s="5">
        <v>6020000</v>
      </c>
      <c r="AK175" s="5"/>
      <c r="AL175" s="5">
        <v>6020000</v>
      </c>
      <c r="AM175" s="5"/>
      <c r="AN175" s="5">
        <v>6020000</v>
      </c>
      <c r="AO175" s="5"/>
      <c r="AP175" s="5">
        <v>6020000</v>
      </c>
      <c r="AQ175" s="5"/>
      <c r="AR175" s="5">
        <v>6020000</v>
      </c>
      <c r="AS175" s="5"/>
      <c r="AT175" s="5">
        <v>6020000</v>
      </c>
      <c r="AU175" s="5"/>
      <c r="AV175" s="5">
        <v>6020000</v>
      </c>
      <c r="AW175" s="5"/>
      <c r="AX175" s="5">
        <v>6024944.16</v>
      </c>
      <c r="AY175" s="5"/>
      <c r="AZ175" s="5">
        <f t="shared" si="83"/>
        <v>54184944.16</v>
      </c>
      <c r="BA175" s="15">
        <f t="shared" si="84"/>
        <v>0</v>
      </c>
      <c r="BB175" s="5">
        <f t="shared" si="94"/>
        <v>54184944.16</v>
      </c>
      <c r="BD175" s="27"/>
      <c r="BF175" s="76">
        <f t="shared" si="88"/>
        <v>0</v>
      </c>
      <c r="BG175" s="76"/>
    </row>
    <row r="176" spans="1:59" ht="16.5" customHeight="1">
      <c r="A176" s="1" t="s">
        <v>383</v>
      </c>
      <c r="B176" s="109" t="s">
        <v>520</v>
      </c>
      <c r="C176" s="44"/>
      <c r="D176" s="43"/>
      <c r="E176" s="109" t="s">
        <v>550</v>
      </c>
      <c r="F176" s="109" t="s">
        <v>485</v>
      </c>
      <c r="G176" s="54">
        <v>0</v>
      </c>
      <c r="H176" s="73">
        <v>34765825.65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89">
        <f t="shared" si="93"/>
        <v>34765825.65</v>
      </c>
      <c r="AB176" s="5"/>
      <c r="AC176" s="5"/>
      <c r="AD176" s="5"/>
      <c r="AE176" s="5"/>
      <c r="AF176" s="5"/>
      <c r="AG176" s="5"/>
      <c r="AH176" s="5">
        <v>3863000</v>
      </c>
      <c r="AI176" s="5"/>
      <c r="AJ176" s="5">
        <v>3863000</v>
      </c>
      <c r="AK176" s="5"/>
      <c r="AL176" s="5">
        <v>3863000</v>
      </c>
      <c r="AM176" s="5"/>
      <c r="AN176" s="5">
        <v>3863000</v>
      </c>
      <c r="AO176" s="5"/>
      <c r="AP176" s="5">
        <v>3863000</v>
      </c>
      <c r="AQ176" s="5"/>
      <c r="AR176" s="5">
        <v>3863000</v>
      </c>
      <c r="AS176" s="5"/>
      <c r="AT176" s="5">
        <v>3863000</v>
      </c>
      <c r="AU176" s="5"/>
      <c r="AV176" s="5">
        <v>3863000</v>
      </c>
      <c r="AW176" s="5"/>
      <c r="AX176" s="5">
        <v>3861825.65</v>
      </c>
      <c r="AY176" s="5"/>
      <c r="AZ176" s="5">
        <f t="shared" si="83"/>
        <v>34765825.65</v>
      </c>
      <c r="BA176" s="15">
        <f t="shared" si="84"/>
        <v>0</v>
      </c>
      <c r="BB176" s="5">
        <f t="shared" si="94"/>
        <v>34765825.65</v>
      </c>
      <c r="BD176" s="27"/>
      <c r="BF176" s="76">
        <f t="shared" si="88"/>
        <v>0</v>
      </c>
      <c r="BG176" s="76"/>
    </row>
    <row r="177" spans="1:60" ht="16.5" customHeight="1">
      <c r="A177" s="1" t="s">
        <v>384</v>
      </c>
      <c r="B177" s="109" t="s">
        <v>521</v>
      </c>
      <c r="C177" s="44"/>
      <c r="D177" s="43"/>
      <c r="E177" s="109" t="s">
        <v>550</v>
      </c>
      <c r="F177" s="109" t="s">
        <v>494</v>
      </c>
      <c r="G177" s="54">
        <v>0</v>
      </c>
      <c r="H177" s="73">
        <v>6530577.66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89">
        <f t="shared" si="93"/>
        <v>6530577.66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>
        <v>1632644</v>
      </c>
      <c r="AS177" s="5"/>
      <c r="AT177" s="5">
        <v>1632644</v>
      </c>
      <c r="AU177" s="5"/>
      <c r="AV177" s="5">
        <v>1632644</v>
      </c>
      <c r="AW177" s="5"/>
      <c r="AX177" s="5">
        <v>1632645.66</v>
      </c>
      <c r="AY177" s="5"/>
      <c r="AZ177" s="5">
        <f t="shared" si="83"/>
        <v>6530577.66</v>
      </c>
      <c r="BA177" s="15">
        <f t="shared" si="84"/>
        <v>0</v>
      </c>
      <c r="BB177" s="5">
        <f t="shared" si="94"/>
        <v>6530577.66</v>
      </c>
      <c r="BD177" s="27"/>
      <c r="BF177" s="76">
        <f t="shared" si="88"/>
        <v>0</v>
      </c>
      <c r="BG177" s="76"/>
      <c r="BH177" s="76">
        <f>BF177/4</f>
        <v>0</v>
      </c>
    </row>
    <row r="178" spans="1:59" ht="16.5" customHeight="1">
      <c r="A178" s="1" t="s">
        <v>385</v>
      </c>
      <c r="B178" s="109" t="s">
        <v>521</v>
      </c>
      <c r="C178" s="44"/>
      <c r="D178" s="43"/>
      <c r="E178" s="109" t="s">
        <v>550</v>
      </c>
      <c r="F178" s="109" t="s">
        <v>473</v>
      </c>
      <c r="G178" s="54">
        <v>0</v>
      </c>
      <c r="H178" s="73">
        <v>50000000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89">
        <f t="shared" si="93"/>
        <v>50000000</v>
      </c>
      <c r="AB178" s="5"/>
      <c r="AC178" s="5"/>
      <c r="AD178" s="5"/>
      <c r="AE178" s="5"/>
      <c r="AF178" s="5"/>
      <c r="AG178" s="5"/>
      <c r="AH178" s="5">
        <v>5555555</v>
      </c>
      <c r="AI178" s="5"/>
      <c r="AJ178" s="5">
        <v>5555555</v>
      </c>
      <c r="AK178" s="5"/>
      <c r="AL178" s="5">
        <v>5555555</v>
      </c>
      <c r="AM178" s="5"/>
      <c r="AN178" s="5">
        <v>5555555</v>
      </c>
      <c r="AO178" s="5"/>
      <c r="AP178" s="5">
        <v>5555555</v>
      </c>
      <c r="AQ178" s="5"/>
      <c r="AR178" s="5">
        <v>5555555</v>
      </c>
      <c r="AS178" s="5"/>
      <c r="AT178" s="5">
        <v>5555555</v>
      </c>
      <c r="AU178" s="5"/>
      <c r="AV178" s="5">
        <v>5555555</v>
      </c>
      <c r="AW178" s="5"/>
      <c r="AX178" s="5">
        <v>5555560</v>
      </c>
      <c r="AY178" s="5"/>
      <c r="AZ178" s="5">
        <f t="shared" si="83"/>
        <v>50000000</v>
      </c>
      <c r="BA178" s="15">
        <f t="shared" si="84"/>
        <v>0</v>
      </c>
      <c r="BB178" s="5">
        <f t="shared" si="94"/>
        <v>50000000</v>
      </c>
      <c r="BD178" s="27"/>
      <c r="BF178" s="76">
        <f t="shared" si="88"/>
        <v>0</v>
      </c>
      <c r="BG178" s="76"/>
    </row>
    <row r="179" spans="1:59" ht="16.5" customHeight="1">
      <c r="A179" s="1" t="s">
        <v>386</v>
      </c>
      <c r="B179" s="109" t="s">
        <v>522</v>
      </c>
      <c r="C179" s="44"/>
      <c r="D179" s="43"/>
      <c r="E179" s="109" t="s">
        <v>550</v>
      </c>
      <c r="F179" s="109" t="s">
        <v>473</v>
      </c>
      <c r="G179" s="39">
        <v>36000000</v>
      </c>
      <c r="H179" s="73">
        <v>96600000</v>
      </c>
      <c r="I179" s="5"/>
      <c r="J179" s="5"/>
      <c r="K179" s="5"/>
      <c r="L179" s="5"/>
      <c r="M179" s="5"/>
      <c r="N179" s="5"/>
      <c r="O179" s="5"/>
      <c r="P179" s="5"/>
      <c r="Q179" s="5"/>
      <c r="R179" s="5">
        <f>+K179+L179+M179+N179+O179+P179+Q179</f>
        <v>0</v>
      </c>
      <c r="S179" s="5"/>
      <c r="T179" s="5"/>
      <c r="U179" s="5"/>
      <c r="V179" s="5"/>
      <c r="W179" s="5"/>
      <c r="X179" s="5"/>
      <c r="Y179" s="5"/>
      <c r="Z179" s="5">
        <v>48000000</v>
      </c>
      <c r="AA179" s="89">
        <f t="shared" si="93"/>
        <v>180600000</v>
      </c>
      <c r="AB179" s="5"/>
      <c r="AC179" s="5"/>
      <c r="AD179" s="5">
        <v>5454545</v>
      </c>
      <c r="AE179" s="5"/>
      <c r="AF179" s="5">
        <v>5454545</v>
      </c>
      <c r="AG179" s="5">
        <v>16000000</v>
      </c>
      <c r="AH179" s="5">
        <v>18854550</v>
      </c>
      <c r="AI179" s="5">
        <v>13000000</v>
      </c>
      <c r="AJ179" s="5">
        <v>18854550</v>
      </c>
      <c r="AK179" s="5">
        <v>10000000</v>
      </c>
      <c r="AL179" s="5">
        <v>18854550</v>
      </c>
      <c r="AM179" s="5"/>
      <c r="AN179" s="5">
        <v>18854550</v>
      </c>
      <c r="AO179" s="5"/>
      <c r="AP179" s="5">
        <v>18854550</v>
      </c>
      <c r="AQ179" s="5"/>
      <c r="AR179" s="5">
        <v>18854550</v>
      </c>
      <c r="AS179" s="5"/>
      <c r="AT179" s="5">
        <v>18854550</v>
      </c>
      <c r="AU179" s="5"/>
      <c r="AV179" s="5">
        <v>18854550</v>
      </c>
      <c r="AW179" s="5"/>
      <c r="AX179" s="5">
        <v>18854510</v>
      </c>
      <c r="AY179" s="5"/>
      <c r="AZ179" s="5">
        <f t="shared" si="83"/>
        <v>180600000</v>
      </c>
      <c r="BA179" s="15">
        <f t="shared" si="84"/>
        <v>39000000</v>
      </c>
      <c r="BB179" s="5">
        <f t="shared" si="94"/>
        <v>141600000</v>
      </c>
      <c r="BD179" s="27">
        <f>+AA179-AZ179</f>
        <v>0</v>
      </c>
      <c r="BF179" s="76">
        <f t="shared" si="88"/>
        <v>0</v>
      </c>
      <c r="BG179" s="76"/>
    </row>
    <row r="180" spans="1:59" ht="16.5" customHeight="1">
      <c r="A180" s="1" t="s">
        <v>387</v>
      </c>
      <c r="B180" s="109" t="s">
        <v>523</v>
      </c>
      <c r="C180" s="44"/>
      <c r="D180" s="43"/>
      <c r="E180" s="109" t="s">
        <v>550</v>
      </c>
      <c r="F180" s="109" t="s">
        <v>473</v>
      </c>
      <c r="G180" s="39">
        <v>0</v>
      </c>
      <c r="H180" s="73"/>
      <c r="I180" s="5"/>
      <c r="J180" s="5"/>
      <c r="K180" s="5"/>
      <c r="L180" s="5"/>
      <c r="M180" s="5"/>
      <c r="N180" s="5"/>
      <c r="O180" s="5"/>
      <c r="P180" s="5"/>
      <c r="Q180" s="5"/>
      <c r="R180" s="5">
        <v>178500000</v>
      </c>
      <c r="S180" s="5"/>
      <c r="T180" s="5"/>
      <c r="U180" s="5"/>
      <c r="V180" s="5"/>
      <c r="W180" s="5"/>
      <c r="X180" s="5"/>
      <c r="Y180" s="5"/>
      <c r="Z180" s="5">
        <v>178500000</v>
      </c>
      <c r="AA180" s="89">
        <f t="shared" si="93"/>
        <v>0</v>
      </c>
      <c r="AB180" s="5"/>
      <c r="AC180" s="5"/>
      <c r="AD180" s="5"/>
      <c r="AE180" s="5"/>
      <c r="AF180" s="5"/>
      <c r="AG180" s="5"/>
      <c r="AH180" s="5">
        <v>11500000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>
        <v>-11500000</v>
      </c>
      <c r="AY180" s="5"/>
      <c r="AZ180" s="5">
        <f t="shared" si="83"/>
        <v>0</v>
      </c>
      <c r="BA180" s="15">
        <f t="shared" si="84"/>
        <v>0</v>
      </c>
      <c r="BB180" s="5">
        <f t="shared" si="94"/>
        <v>0</v>
      </c>
      <c r="BD180" s="27"/>
      <c r="BF180" s="76">
        <f t="shared" si="88"/>
        <v>0</v>
      </c>
      <c r="BG180" s="76"/>
    </row>
    <row r="181" spans="1:59" ht="16.5" customHeight="1">
      <c r="A181" s="1" t="s">
        <v>388</v>
      </c>
      <c r="B181" s="109" t="s">
        <v>524</v>
      </c>
      <c r="C181" s="44"/>
      <c r="D181" s="43"/>
      <c r="E181" s="109" t="s">
        <v>550</v>
      </c>
      <c r="F181" s="109" t="s">
        <v>473</v>
      </c>
      <c r="G181" s="39">
        <v>20900268</v>
      </c>
      <c r="H181" s="73">
        <v>50000000</v>
      </c>
      <c r="I181" s="5"/>
      <c r="J181" s="5"/>
      <c r="K181" s="5"/>
      <c r="L181" s="5"/>
      <c r="M181" s="5"/>
      <c r="N181" s="5"/>
      <c r="O181" s="5"/>
      <c r="P181" s="5"/>
      <c r="Q181" s="5"/>
      <c r="R181" s="5">
        <v>20000000</v>
      </c>
      <c r="S181" s="5"/>
      <c r="T181" s="5"/>
      <c r="U181" s="5"/>
      <c r="V181" s="5"/>
      <c r="W181" s="5"/>
      <c r="X181" s="5"/>
      <c r="Y181" s="5"/>
      <c r="Z181" s="5"/>
      <c r="AA181" s="89">
        <f aca="true" t="shared" si="95" ref="AA181:AA209">+G181+H181-I181-J181-R181+Z181</f>
        <v>50900268</v>
      </c>
      <c r="AB181" s="5"/>
      <c r="AC181" s="5"/>
      <c r="AD181" s="5"/>
      <c r="AE181" s="5"/>
      <c r="AF181" s="5">
        <v>6966756</v>
      </c>
      <c r="AG181" s="5"/>
      <c r="AH181" s="5">
        <v>3333333</v>
      </c>
      <c r="AI181" s="5"/>
      <c r="AJ181" s="5">
        <v>3333333</v>
      </c>
      <c r="AK181" s="5"/>
      <c r="AL181" s="5">
        <v>10300089</v>
      </c>
      <c r="AM181" s="5"/>
      <c r="AN181" s="5">
        <v>3333333</v>
      </c>
      <c r="AO181" s="5"/>
      <c r="AP181" s="5">
        <v>3333333</v>
      </c>
      <c r="AQ181" s="5"/>
      <c r="AR181" s="5">
        <v>10300089</v>
      </c>
      <c r="AS181" s="5"/>
      <c r="AT181" s="5">
        <v>3333333</v>
      </c>
      <c r="AU181" s="5"/>
      <c r="AV181" s="5">
        <v>3333333</v>
      </c>
      <c r="AW181" s="5"/>
      <c r="AX181" s="5">
        <v>3333336</v>
      </c>
      <c r="AY181" s="5"/>
      <c r="AZ181" s="5">
        <f t="shared" si="83"/>
        <v>50900268</v>
      </c>
      <c r="BA181" s="15">
        <f t="shared" si="84"/>
        <v>0</v>
      </c>
      <c r="BB181" s="5">
        <f>AZ181-BA181</f>
        <v>50900268</v>
      </c>
      <c r="BD181" s="27"/>
      <c r="BF181" s="76">
        <f t="shared" si="88"/>
        <v>0</v>
      </c>
      <c r="BG181" s="76"/>
    </row>
    <row r="182" spans="1:59" ht="16.5" customHeight="1">
      <c r="A182" s="1" t="s">
        <v>389</v>
      </c>
      <c r="B182" s="109" t="s">
        <v>593</v>
      </c>
      <c r="C182" s="44"/>
      <c r="D182" s="43"/>
      <c r="E182" s="109" t="s">
        <v>550</v>
      </c>
      <c r="F182" s="109" t="s">
        <v>473</v>
      </c>
      <c r="G182" s="39">
        <v>0</v>
      </c>
      <c r="H182" s="7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>
        <v>178500000</v>
      </c>
      <c r="AA182" s="89">
        <f t="shared" si="95"/>
        <v>178500000</v>
      </c>
      <c r="AB182" s="5"/>
      <c r="AC182" s="5"/>
      <c r="AD182" s="5"/>
      <c r="AE182" s="5"/>
      <c r="AF182" s="5"/>
      <c r="AG182" s="5"/>
      <c r="AH182" s="5"/>
      <c r="AI182" s="5"/>
      <c r="AJ182" s="5">
        <v>22312500</v>
      </c>
      <c r="AK182" s="5"/>
      <c r="AL182" s="5">
        <v>22312500</v>
      </c>
      <c r="AM182" s="5"/>
      <c r="AN182" s="5">
        <v>22312500</v>
      </c>
      <c r="AO182" s="5"/>
      <c r="AP182" s="5">
        <v>22312500</v>
      </c>
      <c r="AQ182" s="5"/>
      <c r="AR182" s="5">
        <v>22312500</v>
      </c>
      <c r="AS182" s="5"/>
      <c r="AT182" s="5">
        <v>22312500</v>
      </c>
      <c r="AU182" s="5"/>
      <c r="AV182" s="5">
        <v>22312500</v>
      </c>
      <c r="AW182" s="5"/>
      <c r="AX182" s="5">
        <v>22312500</v>
      </c>
      <c r="AY182" s="5"/>
      <c r="AZ182" s="5">
        <f t="shared" si="83"/>
        <v>178500000</v>
      </c>
      <c r="BA182" s="15">
        <f t="shared" si="84"/>
        <v>0</v>
      </c>
      <c r="BB182" s="5">
        <f>AZ182-BA182</f>
        <v>178500000</v>
      </c>
      <c r="BD182" s="27"/>
      <c r="BF182" s="76">
        <f t="shared" si="88"/>
        <v>0</v>
      </c>
      <c r="BG182" s="76"/>
    </row>
    <row r="183" spans="1:59" ht="16.5" customHeight="1">
      <c r="A183" s="1" t="s">
        <v>390</v>
      </c>
      <c r="B183" s="109" t="s">
        <v>525</v>
      </c>
      <c r="C183" s="46"/>
      <c r="D183" s="40"/>
      <c r="E183" s="109" t="s">
        <v>551</v>
      </c>
      <c r="F183" s="109" t="s">
        <v>473</v>
      </c>
      <c r="G183" s="39">
        <v>18500000</v>
      </c>
      <c r="H183" s="7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89">
        <f t="shared" si="95"/>
        <v>18500000</v>
      </c>
      <c r="AB183" s="5"/>
      <c r="AC183" s="5"/>
      <c r="AD183" s="5">
        <v>1850000</v>
      </c>
      <c r="AE183" s="5"/>
      <c r="AF183" s="5">
        <v>1850000</v>
      </c>
      <c r="AG183" s="5"/>
      <c r="AH183" s="5">
        <v>1850000</v>
      </c>
      <c r="AI183" s="5"/>
      <c r="AJ183" s="5">
        <v>1850000</v>
      </c>
      <c r="AK183" s="5"/>
      <c r="AL183" s="5">
        <v>1850000</v>
      </c>
      <c r="AM183" s="5"/>
      <c r="AN183" s="5">
        <v>1850000</v>
      </c>
      <c r="AO183" s="5"/>
      <c r="AP183" s="5">
        <v>1850000</v>
      </c>
      <c r="AQ183" s="5"/>
      <c r="AR183" s="5">
        <v>1850000</v>
      </c>
      <c r="AS183" s="5"/>
      <c r="AT183" s="5">
        <v>1850000</v>
      </c>
      <c r="AU183" s="5"/>
      <c r="AV183" s="5">
        <v>1850000</v>
      </c>
      <c r="AW183" s="5"/>
      <c r="AX183" s="5"/>
      <c r="AY183" s="5"/>
      <c r="AZ183" s="5">
        <f t="shared" si="83"/>
        <v>18500000</v>
      </c>
      <c r="BA183" s="15">
        <f t="shared" si="84"/>
        <v>0</v>
      </c>
      <c r="BB183" s="5">
        <f aca="true" t="shared" si="96" ref="BB183:BB209">AZ183-BA183</f>
        <v>18500000</v>
      </c>
      <c r="BD183" s="27"/>
      <c r="BF183" s="76">
        <f t="shared" si="88"/>
        <v>0</v>
      </c>
      <c r="BG183" s="76"/>
    </row>
    <row r="184" spans="1:59" ht="16.5" customHeight="1">
      <c r="A184" s="1" t="s">
        <v>391</v>
      </c>
      <c r="B184" s="109" t="s">
        <v>526</v>
      </c>
      <c r="C184" s="44"/>
      <c r="D184" s="43"/>
      <c r="E184" s="109" t="s">
        <v>551</v>
      </c>
      <c r="F184" s="109" t="s">
        <v>473</v>
      </c>
      <c r="G184" s="39">
        <v>214300000</v>
      </c>
      <c r="H184" s="7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89">
        <f t="shared" si="95"/>
        <v>214300000</v>
      </c>
      <c r="AB184" s="5"/>
      <c r="AC184" s="5"/>
      <c r="AD184" s="5">
        <v>21430000</v>
      </c>
      <c r="AE184" s="5"/>
      <c r="AF184" s="5">
        <v>21430000</v>
      </c>
      <c r="AG184" s="5">
        <v>19933333</v>
      </c>
      <c r="AH184" s="5">
        <v>21430000</v>
      </c>
      <c r="AI184" s="5">
        <v>17100000</v>
      </c>
      <c r="AJ184" s="5">
        <v>21430000</v>
      </c>
      <c r="AK184" s="5">
        <v>23866667</v>
      </c>
      <c r="AL184" s="5">
        <v>21430000</v>
      </c>
      <c r="AM184" s="5"/>
      <c r="AN184" s="5">
        <v>21430000</v>
      </c>
      <c r="AO184" s="5"/>
      <c r="AP184" s="5">
        <v>21430000</v>
      </c>
      <c r="AQ184" s="5"/>
      <c r="AR184" s="5">
        <v>21430000</v>
      </c>
      <c r="AS184" s="5"/>
      <c r="AT184" s="5">
        <v>21430000</v>
      </c>
      <c r="AU184" s="5"/>
      <c r="AV184" s="5">
        <v>21430000</v>
      </c>
      <c r="AW184" s="5"/>
      <c r="AX184" s="5"/>
      <c r="AY184" s="5"/>
      <c r="AZ184" s="5">
        <f t="shared" si="83"/>
        <v>214300000</v>
      </c>
      <c r="BA184" s="15">
        <f t="shared" si="84"/>
        <v>60900000</v>
      </c>
      <c r="BB184" s="5">
        <f t="shared" si="96"/>
        <v>153400000</v>
      </c>
      <c r="BD184" s="27"/>
      <c r="BF184" s="76">
        <f t="shared" si="88"/>
        <v>0</v>
      </c>
      <c r="BG184" s="76"/>
    </row>
    <row r="185" spans="1:59" ht="16.5" customHeight="1">
      <c r="A185" s="1" t="s">
        <v>392</v>
      </c>
      <c r="B185" s="109" t="s">
        <v>527</v>
      </c>
      <c r="C185" s="46"/>
      <c r="D185" s="40"/>
      <c r="E185" s="109" t="s">
        <v>551</v>
      </c>
      <c r="F185" s="109" t="s">
        <v>473</v>
      </c>
      <c r="G185" s="39">
        <v>271250000</v>
      </c>
      <c r="H185" s="7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89">
        <f t="shared" si="95"/>
        <v>271250000</v>
      </c>
      <c r="AB185" s="5"/>
      <c r="AC185" s="5"/>
      <c r="AD185" s="5">
        <v>27125000</v>
      </c>
      <c r="AE185" s="5"/>
      <c r="AF185" s="5">
        <v>27125000</v>
      </c>
      <c r="AG185" s="5">
        <v>20000000</v>
      </c>
      <c r="AH185" s="5">
        <v>27125000</v>
      </c>
      <c r="AI185" s="5">
        <v>27500000</v>
      </c>
      <c r="AJ185" s="5">
        <v>27125000</v>
      </c>
      <c r="AK185" s="5">
        <v>22500000</v>
      </c>
      <c r="AL185" s="5">
        <v>27125000</v>
      </c>
      <c r="AM185" s="5"/>
      <c r="AN185" s="5">
        <v>27125000</v>
      </c>
      <c r="AO185" s="5"/>
      <c r="AP185" s="5">
        <v>27125000</v>
      </c>
      <c r="AQ185" s="5"/>
      <c r="AR185" s="5">
        <v>27125000</v>
      </c>
      <c r="AS185" s="5"/>
      <c r="AT185" s="5">
        <v>27125000</v>
      </c>
      <c r="AU185" s="5"/>
      <c r="AV185" s="5">
        <v>27125000</v>
      </c>
      <c r="AW185" s="5"/>
      <c r="AX185" s="5"/>
      <c r="AY185" s="5"/>
      <c r="AZ185" s="5">
        <f t="shared" si="83"/>
        <v>271250000</v>
      </c>
      <c r="BA185" s="15">
        <f t="shared" si="84"/>
        <v>70000000</v>
      </c>
      <c r="BB185" s="5">
        <f t="shared" si="96"/>
        <v>201250000</v>
      </c>
      <c r="BD185" s="27"/>
      <c r="BF185" s="76">
        <f t="shared" si="88"/>
        <v>0</v>
      </c>
      <c r="BG185" s="76"/>
    </row>
    <row r="186" spans="1:59" ht="16.5" customHeight="1">
      <c r="A186" s="1" t="s">
        <v>393</v>
      </c>
      <c r="B186" s="109" t="s">
        <v>528</v>
      </c>
      <c r="C186" s="46"/>
      <c r="D186" s="40"/>
      <c r="E186" s="109" t="s">
        <v>551</v>
      </c>
      <c r="F186" s="109" t="s">
        <v>473</v>
      </c>
      <c r="G186" s="39">
        <v>549000000</v>
      </c>
      <c r="H186" s="7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89">
        <f t="shared" si="95"/>
        <v>549000000</v>
      </c>
      <c r="AB186" s="5"/>
      <c r="AC186" s="5"/>
      <c r="AD186" s="5">
        <v>54900000</v>
      </c>
      <c r="AE186" s="5"/>
      <c r="AF186" s="5">
        <v>54900000</v>
      </c>
      <c r="AG186" s="5">
        <v>66200000</v>
      </c>
      <c r="AH186" s="5">
        <v>54900000</v>
      </c>
      <c r="AI186" s="5">
        <v>60400000</v>
      </c>
      <c r="AJ186" s="5">
        <v>54900000</v>
      </c>
      <c r="AK186" s="5">
        <v>55400000</v>
      </c>
      <c r="AL186" s="5">
        <v>54900000</v>
      </c>
      <c r="AM186" s="5"/>
      <c r="AN186" s="5">
        <v>54900000</v>
      </c>
      <c r="AO186" s="5"/>
      <c r="AP186" s="5">
        <v>54900000</v>
      </c>
      <c r="AQ186" s="5"/>
      <c r="AR186" s="5">
        <v>54900000</v>
      </c>
      <c r="AS186" s="5"/>
      <c r="AT186" s="5">
        <v>54900000</v>
      </c>
      <c r="AU186" s="5"/>
      <c r="AV186" s="5">
        <v>54900000</v>
      </c>
      <c r="AW186" s="5"/>
      <c r="AX186" s="5"/>
      <c r="AY186" s="5"/>
      <c r="AZ186" s="5">
        <f t="shared" si="83"/>
        <v>549000000</v>
      </c>
      <c r="BA186" s="15">
        <f t="shared" si="84"/>
        <v>182000000</v>
      </c>
      <c r="BB186" s="5">
        <f t="shared" si="96"/>
        <v>367000000</v>
      </c>
      <c r="BD186" s="27"/>
      <c r="BF186" s="76">
        <f t="shared" si="88"/>
        <v>0</v>
      </c>
      <c r="BG186" s="76"/>
    </row>
    <row r="187" spans="1:59" ht="16.5" customHeight="1">
      <c r="A187" s="1" t="s">
        <v>394</v>
      </c>
      <c r="B187" s="109" t="s">
        <v>529</v>
      </c>
      <c r="C187" s="44"/>
      <c r="D187" s="45"/>
      <c r="E187" s="109" t="s">
        <v>551</v>
      </c>
      <c r="F187" s="109" t="s">
        <v>473</v>
      </c>
      <c r="G187" s="39">
        <v>70600000</v>
      </c>
      <c r="H187" s="7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89">
        <f t="shared" si="95"/>
        <v>70600000</v>
      </c>
      <c r="AB187" s="5"/>
      <c r="AC187" s="5"/>
      <c r="AD187" s="5">
        <v>7060000</v>
      </c>
      <c r="AE187" s="5"/>
      <c r="AF187" s="5">
        <v>7060000</v>
      </c>
      <c r="AG187" s="5">
        <v>7300000</v>
      </c>
      <c r="AH187" s="5">
        <v>7060000</v>
      </c>
      <c r="AI187" s="5">
        <v>5000000</v>
      </c>
      <c r="AJ187" s="5">
        <v>7060000</v>
      </c>
      <c r="AK187" s="5">
        <v>9600000</v>
      </c>
      <c r="AL187" s="5">
        <v>7060000</v>
      </c>
      <c r="AM187" s="5"/>
      <c r="AN187" s="5">
        <v>7060000</v>
      </c>
      <c r="AO187" s="5"/>
      <c r="AP187" s="5">
        <v>7060000</v>
      </c>
      <c r="AQ187" s="5"/>
      <c r="AR187" s="5">
        <v>7060000</v>
      </c>
      <c r="AS187" s="5"/>
      <c r="AT187" s="5">
        <v>7060000</v>
      </c>
      <c r="AU187" s="5"/>
      <c r="AV187" s="5">
        <v>7060000</v>
      </c>
      <c r="AW187" s="5"/>
      <c r="AX187" s="5"/>
      <c r="AY187" s="5"/>
      <c r="AZ187" s="5">
        <f t="shared" si="83"/>
        <v>70600000</v>
      </c>
      <c r="BA187" s="15">
        <f t="shared" si="84"/>
        <v>21900000</v>
      </c>
      <c r="BB187" s="5">
        <f t="shared" si="96"/>
        <v>48700000</v>
      </c>
      <c r="BD187" s="27"/>
      <c r="BF187" s="76">
        <f t="shared" si="88"/>
        <v>0</v>
      </c>
      <c r="BG187" s="76"/>
    </row>
    <row r="188" spans="1:59" ht="16.5" customHeight="1">
      <c r="A188" s="1" t="s">
        <v>395</v>
      </c>
      <c r="B188" s="109" t="s">
        <v>530</v>
      </c>
      <c r="C188" s="46"/>
      <c r="D188" s="40"/>
      <c r="E188" s="109" t="s">
        <v>551</v>
      </c>
      <c r="F188" s="109" t="s">
        <v>473</v>
      </c>
      <c r="G188" s="39">
        <v>58000000</v>
      </c>
      <c r="H188" s="7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89">
        <f t="shared" si="95"/>
        <v>58000000</v>
      </c>
      <c r="AB188" s="5"/>
      <c r="AC188" s="5"/>
      <c r="AD188" s="5">
        <v>5800000</v>
      </c>
      <c r="AE188" s="5"/>
      <c r="AF188" s="5">
        <v>5800000</v>
      </c>
      <c r="AG188" s="5">
        <v>5800000</v>
      </c>
      <c r="AH188" s="5">
        <v>5800000</v>
      </c>
      <c r="AI188" s="5">
        <v>2500000</v>
      </c>
      <c r="AJ188" s="5">
        <v>5800000</v>
      </c>
      <c r="AK188" s="5">
        <v>9870000</v>
      </c>
      <c r="AL188" s="5">
        <v>5800000</v>
      </c>
      <c r="AM188" s="5"/>
      <c r="AN188" s="5">
        <v>5800000</v>
      </c>
      <c r="AO188" s="5"/>
      <c r="AP188" s="5">
        <v>5800000</v>
      </c>
      <c r="AQ188" s="5"/>
      <c r="AR188" s="5">
        <v>5800000</v>
      </c>
      <c r="AS188" s="5"/>
      <c r="AT188" s="5">
        <v>5800000</v>
      </c>
      <c r="AU188" s="5"/>
      <c r="AV188" s="5">
        <v>5800000</v>
      </c>
      <c r="AW188" s="5"/>
      <c r="AX188" s="5"/>
      <c r="AY188" s="5"/>
      <c r="AZ188" s="5">
        <f t="shared" si="83"/>
        <v>58000000</v>
      </c>
      <c r="BA188" s="15">
        <f t="shared" si="84"/>
        <v>18170000</v>
      </c>
      <c r="BB188" s="5">
        <f t="shared" si="96"/>
        <v>39830000</v>
      </c>
      <c r="BD188" s="27"/>
      <c r="BF188" s="76">
        <f t="shared" si="88"/>
        <v>0</v>
      </c>
      <c r="BG188" s="76"/>
    </row>
    <row r="189" spans="1:59" ht="16.5" customHeight="1">
      <c r="A189" s="1" t="s">
        <v>396</v>
      </c>
      <c r="B189" s="109" t="s">
        <v>531</v>
      </c>
      <c r="C189" s="44"/>
      <c r="D189" s="45"/>
      <c r="E189" s="109" t="s">
        <v>551</v>
      </c>
      <c r="F189" s="109" t="s">
        <v>473</v>
      </c>
      <c r="G189" s="39">
        <v>161700000</v>
      </c>
      <c r="H189" s="7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89">
        <f t="shared" si="95"/>
        <v>161700000</v>
      </c>
      <c r="AB189" s="5"/>
      <c r="AC189" s="5"/>
      <c r="AD189" s="5">
        <v>16170000</v>
      </c>
      <c r="AE189" s="5"/>
      <c r="AF189" s="5">
        <v>16170000</v>
      </c>
      <c r="AG189" s="5">
        <v>6600000</v>
      </c>
      <c r="AH189" s="5">
        <v>16170000</v>
      </c>
      <c r="AI189" s="5">
        <v>19433300</v>
      </c>
      <c r="AJ189" s="5">
        <v>16170000</v>
      </c>
      <c r="AK189" s="5">
        <v>16866700</v>
      </c>
      <c r="AL189" s="5">
        <v>16170000</v>
      </c>
      <c r="AM189" s="5"/>
      <c r="AN189" s="5">
        <v>16170000</v>
      </c>
      <c r="AO189" s="5"/>
      <c r="AP189" s="5">
        <v>16170000</v>
      </c>
      <c r="AQ189" s="5"/>
      <c r="AR189" s="5">
        <v>16170000</v>
      </c>
      <c r="AS189" s="5"/>
      <c r="AT189" s="5">
        <v>16170000</v>
      </c>
      <c r="AU189" s="5"/>
      <c r="AV189" s="5">
        <v>16170000</v>
      </c>
      <c r="AW189" s="5"/>
      <c r="AX189" s="5"/>
      <c r="AY189" s="5"/>
      <c r="AZ189" s="5">
        <f t="shared" si="83"/>
        <v>161700000</v>
      </c>
      <c r="BA189" s="15">
        <f t="shared" si="84"/>
        <v>42900000</v>
      </c>
      <c r="BB189" s="5">
        <f t="shared" si="96"/>
        <v>118800000</v>
      </c>
      <c r="BD189" s="27"/>
      <c r="BF189" s="76">
        <f t="shared" si="88"/>
        <v>0</v>
      </c>
      <c r="BG189" s="76"/>
    </row>
    <row r="190" spans="1:59" ht="16.5" customHeight="1">
      <c r="A190" s="1" t="s">
        <v>397</v>
      </c>
      <c r="B190" s="109" t="s">
        <v>532</v>
      </c>
      <c r="C190" s="44"/>
      <c r="D190" s="45"/>
      <c r="E190" s="109" t="s">
        <v>551</v>
      </c>
      <c r="F190" s="109" t="s">
        <v>473</v>
      </c>
      <c r="G190" s="39">
        <v>20000000</v>
      </c>
      <c r="H190" s="7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89">
        <f t="shared" si="95"/>
        <v>20000000</v>
      </c>
      <c r="AB190" s="5"/>
      <c r="AC190" s="5"/>
      <c r="AD190" s="5"/>
      <c r="AE190" s="5"/>
      <c r="AF190" s="5"/>
      <c r="AG190" s="5"/>
      <c r="AH190" s="5"/>
      <c r="AI190" s="5"/>
      <c r="AJ190" s="5">
        <v>20000000</v>
      </c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>
        <f t="shared" si="83"/>
        <v>20000000</v>
      </c>
      <c r="BA190" s="15">
        <f t="shared" si="84"/>
        <v>0</v>
      </c>
      <c r="BB190" s="5">
        <f t="shared" si="96"/>
        <v>20000000</v>
      </c>
      <c r="BD190" s="27"/>
      <c r="BF190" s="76">
        <f t="shared" si="88"/>
        <v>0</v>
      </c>
      <c r="BG190" s="76"/>
    </row>
    <row r="191" spans="1:59" ht="16.5" customHeight="1">
      <c r="A191" s="1" t="s">
        <v>398</v>
      </c>
      <c r="B191" s="109" t="s">
        <v>533</v>
      </c>
      <c r="C191" s="44"/>
      <c r="D191" s="45"/>
      <c r="E191" s="109" t="s">
        <v>551</v>
      </c>
      <c r="F191" s="109" t="s">
        <v>497</v>
      </c>
      <c r="G191" s="39">
        <v>0</v>
      </c>
      <c r="H191" s="73">
        <v>254667083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89">
        <f t="shared" si="95"/>
        <v>254667083</v>
      </c>
      <c r="AB191" s="5"/>
      <c r="AC191" s="5"/>
      <c r="AD191" s="5"/>
      <c r="AE191" s="5"/>
      <c r="AF191" s="5"/>
      <c r="AG191" s="5"/>
      <c r="AH191" s="5">
        <v>28296342</v>
      </c>
      <c r="AI191" s="5"/>
      <c r="AJ191" s="5">
        <v>28296342</v>
      </c>
      <c r="AK191" s="5"/>
      <c r="AL191" s="5">
        <v>28296342</v>
      </c>
      <c r="AM191" s="5"/>
      <c r="AN191" s="5">
        <v>28296342</v>
      </c>
      <c r="AO191" s="5"/>
      <c r="AP191" s="5">
        <v>28296342</v>
      </c>
      <c r="AQ191" s="5"/>
      <c r="AR191" s="5">
        <v>28296342</v>
      </c>
      <c r="AS191" s="5"/>
      <c r="AT191" s="5">
        <v>28296342</v>
      </c>
      <c r="AU191" s="5"/>
      <c r="AV191" s="5">
        <v>28296342</v>
      </c>
      <c r="AW191" s="5"/>
      <c r="AX191" s="5">
        <v>28296347</v>
      </c>
      <c r="AY191" s="5"/>
      <c r="AZ191" s="5">
        <f t="shared" si="83"/>
        <v>254667083</v>
      </c>
      <c r="BA191" s="15">
        <f t="shared" si="84"/>
        <v>0</v>
      </c>
      <c r="BB191" s="5">
        <f t="shared" si="96"/>
        <v>254667083</v>
      </c>
      <c r="BD191" s="27"/>
      <c r="BF191" s="76">
        <f t="shared" si="88"/>
        <v>0</v>
      </c>
      <c r="BG191" s="76"/>
    </row>
    <row r="192" spans="1:60" ht="16.5" customHeight="1">
      <c r="A192" s="1" t="s">
        <v>399</v>
      </c>
      <c r="B192" s="109" t="s">
        <v>533</v>
      </c>
      <c r="C192" s="44"/>
      <c r="D192" s="45"/>
      <c r="E192" s="109" t="s">
        <v>551</v>
      </c>
      <c r="F192" s="109" t="s">
        <v>481</v>
      </c>
      <c r="G192" s="39">
        <v>0</v>
      </c>
      <c r="H192" s="73">
        <v>4233366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89">
        <f t="shared" si="95"/>
        <v>4233366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>
        <v>1058341</v>
      </c>
      <c r="AS192" s="5"/>
      <c r="AT192" s="5">
        <v>1058341</v>
      </c>
      <c r="AU192" s="5"/>
      <c r="AV192" s="5">
        <v>1058341</v>
      </c>
      <c r="AW192" s="5"/>
      <c r="AX192" s="5">
        <v>1058343</v>
      </c>
      <c r="AY192" s="5"/>
      <c r="AZ192" s="5">
        <f t="shared" si="83"/>
        <v>4233366</v>
      </c>
      <c r="BA192" s="15">
        <f t="shared" si="84"/>
        <v>0</v>
      </c>
      <c r="BB192" s="5">
        <f t="shared" si="96"/>
        <v>4233366</v>
      </c>
      <c r="BD192" s="27"/>
      <c r="BF192" s="76">
        <f t="shared" si="88"/>
        <v>0</v>
      </c>
      <c r="BG192" s="76"/>
      <c r="BH192" s="76">
        <f>BF192/4</f>
        <v>0</v>
      </c>
    </row>
    <row r="193" spans="1:59" ht="16.5" customHeight="1">
      <c r="A193" s="1" t="s">
        <v>400</v>
      </c>
      <c r="B193" s="109" t="s">
        <v>533</v>
      </c>
      <c r="C193" s="44"/>
      <c r="D193" s="43"/>
      <c r="E193" s="109" t="s">
        <v>551</v>
      </c>
      <c r="F193" s="109" t="s">
        <v>485</v>
      </c>
      <c r="G193" s="39">
        <v>105000000</v>
      </c>
      <c r="H193" s="7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89">
        <f t="shared" si="95"/>
        <v>105000000</v>
      </c>
      <c r="AB193" s="5"/>
      <c r="AC193" s="5"/>
      <c r="AD193" s="5">
        <v>10500000</v>
      </c>
      <c r="AE193" s="5"/>
      <c r="AF193" s="5">
        <v>10500000</v>
      </c>
      <c r="AG193" s="5"/>
      <c r="AH193" s="5">
        <v>10500000</v>
      </c>
      <c r="AI193" s="5"/>
      <c r="AJ193" s="5">
        <v>10500000</v>
      </c>
      <c r="AK193" s="5"/>
      <c r="AL193" s="5">
        <v>10500000</v>
      </c>
      <c r="AM193" s="5"/>
      <c r="AN193" s="5">
        <v>10500000</v>
      </c>
      <c r="AO193" s="5"/>
      <c r="AP193" s="5">
        <v>10500000</v>
      </c>
      <c r="AQ193" s="5"/>
      <c r="AR193" s="5">
        <v>10500000</v>
      </c>
      <c r="AS193" s="5"/>
      <c r="AT193" s="5">
        <v>10500000</v>
      </c>
      <c r="AU193" s="5"/>
      <c r="AV193" s="5">
        <v>10500000</v>
      </c>
      <c r="AW193" s="5"/>
      <c r="AX193" s="5"/>
      <c r="AY193" s="5"/>
      <c r="AZ193" s="5">
        <f t="shared" si="83"/>
        <v>105000000</v>
      </c>
      <c r="BA193" s="15">
        <f t="shared" si="84"/>
        <v>0</v>
      </c>
      <c r="BB193" s="5">
        <f t="shared" si="96"/>
        <v>105000000</v>
      </c>
      <c r="BD193" s="27"/>
      <c r="BF193" s="76">
        <f t="shared" si="88"/>
        <v>0</v>
      </c>
      <c r="BG193" s="76"/>
    </row>
    <row r="194" spans="1:59" ht="16.5" customHeight="1">
      <c r="A194" s="1" t="s">
        <v>401</v>
      </c>
      <c r="B194" s="109" t="s">
        <v>533</v>
      </c>
      <c r="C194" s="41"/>
      <c r="D194" s="41"/>
      <c r="E194" s="109" t="s">
        <v>551</v>
      </c>
      <c r="F194" s="109" t="s">
        <v>473</v>
      </c>
      <c r="G194" s="39">
        <v>300000000</v>
      </c>
      <c r="H194" s="73">
        <v>38299551</v>
      </c>
      <c r="I194" s="5"/>
      <c r="J194" s="5"/>
      <c r="K194" s="5"/>
      <c r="L194" s="5"/>
      <c r="M194" s="5"/>
      <c r="N194" s="5"/>
      <c r="O194" s="5"/>
      <c r="P194" s="5"/>
      <c r="Q194" s="5"/>
      <c r="R194" s="5">
        <f>+K194+L194+M194+N194+O194+P194+Q194</f>
        <v>0</v>
      </c>
      <c r="S194" s="5"/>
      <c r="T194" s="5"/>
      <c r="U194" s="5"/>
      <c r="V194" s="5"/>
      <c r="W194" s="5"/>
      <c r="X194" s="5"/>
      <c r="Y194" s="5"/>
      <c r="Z194" s="5">
        <v>122844462</v>
      </c>
      <c r="AA194" s="89">
        <f t="shared" si="95"/>
        <v>461144013</v>
      </c>
      <c r="AB194" s="5"/>
      <c r="AC194" s="5"/>
      <c r="AD194" s="5">
        <v>30000000</v>
      </c>
      <c r="AE194" s="5">
        <v>10000000</v>
      </c>
      <c r="AF194" s="5">
        <v>30000000</v>
      </c>
      <c r="AG194" s="5">
        <v>96000000</v>
      </c>
      <c r="AH194" s="5">
        <v>47904890</v>
      </c>
      <c r="AI194" s="5">
        <v>68000000</v>
      </c>
      <c r="AJ194" s="5">
        <v>47904890</v>
      </c>
      <c r="AK194" s="5">
        <v>40000000</v>
      </c>
      <c r="AL194" s="5">
        <v>47904890</v>
      </c>
      <c r="AM194" s="5"/>
      <c r="AN194" s="5">
        <v>47904890</v>
      </c>
      <c r="AO194" s="5"/>
      <c r="AP194" s="5">
        <v>47904890</v>
      </c>
      <c r="AQ194" s="5"/>
      <c r="AR194" s="5">
        <v>47904890</v>
      </c>
      <c r="AS194" s="5"/>
      <c r="AT194" s="5">
        <v>47904890</v>
      </c>
      <c r="AU194" s="5"/>
      <c r="AV194" s="5">
        <v>47904890</v>
      </c>
      <c r="AW194" s="5"/>
      <c r="AX194" s="5">
        <v>17904893</v>
      </c>
      <c r="AY194" s="5"/>
      <c r="AZ194" s="5">
        <f t="shared" si="83"/>
        <v>461144013</v>
      </c>
      <c r="BA194" s="15">
        <f t="shared" si="84"/>
        <v>214000000</v>
      </c>
      <c r="BB194" s="5">
        <f t="shared" si="96"/>
        <v>247144013</v>
      </c>
      <c r="BD194" s="27"/>
      <c r="BF194" s="76">
        <f t="shared" si="88"/>
        <v>0</v>
      </c>
      <c r="BG194" s="76"/>
    </row>
    <row r="195" spans="1:59" ht="16.5" customHeight="1">
      <c r="A195" s="1" t="s">
        <v>402</v>
      </c>
      <c r="B195" s="109" t="s">
        <v>533</v>
      </c>
      <c r="C195" s="41"/>
      <c r="D195" s="41"/>
      <c r="E195" s="109" t="s">
        <v>551</v>
      </c>
      <c r="F195" s="109" t="s">
        <v>555</v>
      </c>
      <c r="G195" s="39">
        <v>5000000</v>
      </c>
      <c r="H195" s="73"/>
      <c r="I195" s="5"/>
      <c r="J195" s="5"/>
      <c r="K195" s="5"/>
      <c r="L195" s="5"/>
      <c r="M195" s="5"/>
      <c r="N195" s="5"/>
      <c r="O195" s="5"/>
      <c r="P195" s="5"/>
      <c r="Q195" s="5"/>
      <c r="R195" s="5">
        <f>+K195+L195+M195+N195+O195+P195+Q195</f>
        <v>0</v>
      </c>
      <c r="S195" s="5"/>
      <c r="T195" s="5"/>
      <c r="U195" s="5"/>
      <c r="V195" s="5"/>
      <c r="W195" s="5"/>
      <c r="X195" s="5"/>
      <c r="Y195" s="5"/>
      <c r="Z195" s="5">
        <f>+S195+T195+U195+V195+W195+X195+Y195</f>
        <v>0</v>
      </c>
      <c r="AA195" s="89">
        <f t="shared" si="95"/>
        <v>5000000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>
        <v>5000000</v>
      </c>
      <c r="AS195" s="5"/>
      <c r="AT195" s="5"/>
      <c r="AU195" s="5"/>
      <c r="AV195" s="5"/>
      <c r="AW195" s="5"/>
      <c r="AX195" s="5"/>
      <c r="AY195" s="5"/>
      <c r="AZ195" s="5">
        <f t="shared" si="83"/>
        <v>5000000</v>
      </c>
      <c r="BA195" s="15">
        <f t="shared" si="84"/>
        <v>0</v>
      </c>
      <c r="BB195" s="5">
        <f t="shared" si="96"/>
        <v>5000000</v>
      </c>
      <c r="BD195" s="27"/>
      <c r="BF195" s="76">
        <f t="shared" si="88"/>
        <v>0</v>
      </c>
      <c r="BG195" s="76"/>
    </row>
    <row r="196" spans="1:59" ht="16.5" customHeight="1">
      <c r="A196" s="1" t="s">
        <v>403</v>
      </c>
      <c r="B196" s="109" t="s">
        <v>534</v>
      </c>
      <c r="C196" s="41"/>
      <c r="D196" s="41"/>
      <c r="E196" s="109" t="s">
        <v>551</v>
      </c>
      <c r="F196" s="109" t="s">
        <v>485</v>
      </c>
      <c r="G196" s="39">
        <v>30000000</v>
      </c>
      <c r="H196" s="73"/>
      <c r="I196" s="5"/>
      <c r="J196" s="5"/>
      <c r="K196" s="5"/>
      <c r="L196" s="5"/>
      <c r="M196" s="5"/>
      <c r="N196" s="5"/>
      <c r="O196" s="5"/>
      <c r="P196" s="5"/>
      <c r="Q196" s="5"/>
      <c r="R196" s="5">
        <f>+K196+L196+M196+N196+O196+P196+Q196</f>
        <v>0</v>
      </c>
      <c r="S196" s="5"/>
      <c r="T196" s="5"/>
      <c r="U196" s="5"/>
      <c r="V196" s="5"/>
      <c r="W196" s="5"/>
      <c r="X196" s="5"/>
      <c r="Y196" s="5"/>
      <c r="Z196" s="5">
        <f>+S196+T196+U196+V196+W196+X196+Y196</f>
        <v>0</v>
      </c>
      <c r="AA196" s="89">
        <f t="shared" si="95"/>
        <v>30000000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5200000</v>
      </c>
      <c r="AL196" s="5"/>
      <c r="AM196" s="5"/>
      <c r="AN196" s="5">
        <v>5000000</v>
      </c>
      <c r="AO196" s="5"/>
      <c r="AP196" s="5">
        <v>5000000</v>
      </c>
      <c r="AQ196" s="5"/>
      <c r="AR196" s="5">
        <v>5000000</v>
      </c>
      <c r="AS196" s="5"/>
      <c r="AT196" s="5">
        <v>5000000</v>
      </c>
      <c r="AU196" s="5"/>
      <c r="AV196" s="5">
        <v>5000000</v>
      </c>
      <c r="AW196" s="5"/>
      <c r="AX196" s="5">
        <v>5000000</v>
      </c>
      <c r="AY196" s="5"/>
      <c r="AZ196" s="5">
        <f t="shared" si="83"/>
        <v>30000000</v>
      </c>
      <c r="BA196" s="15">
        <f t="shared" si="84"/>
        <v>5200000</v>
      </c>
      <c r="BB196" s="5">
        <f t="shared" si="96"/>
        <v>24800000</v>
      </c>
      <c r="BD196" s="27"/>
      <c r="BF196" s="76">
        <f t="shared" si="88"/>
        <v>0</v>
      </c>
      <c r="BG196" s="76"/>
    </row>
    <row r="197" spans="1:59" ht="16.5" customHeight="1">
      <c r="A197" s="1" t="s">
        <v>404</v>
      </c>
      <c r="B197" s="109" t="s">
        <v>534</v>
      </c>
      <c r="C197" s="41"/>
      <c r="D197" s="41"/>
      <c r="E197" s="109" t="s">
        <v>551</v>
      </c>
      <c r="F197" s="109" t="s">
        <v>473</v>
      </c>
      <c r="G197" s="39">
        <v>62100000</v>
      </c>
      <c r="H197" s="73">
        <v>412344462</v>
      </c>
      <c r="I197" s="5"/>
      <c r="J197" s="5"/>
      <c r="K197" s="5"/>
      <c r="L197" s="5"/>
      <c r="M197" s="5"/>
      <c r="N197" s="5"/>
      <c r="O197" s="5"/>
      <c r="P197" s="5"/>
      <c r="Q197" s="5"/>
      <c r="R197" s="5">
        <v>307344462</v>
      </c>
      <c r="S197" s="5"/>
      <c r="T197" s="5"/>
      <c r="U197" s="5"/>
      <c r="V197" s="5"/>
      <c r="W197" s="5"/>
      <c r="X197" s="5"/>
      <c r="Y197" s="5"/>
      <c r="Z197" s="5">
        <f>+S197+T197+U197+V197+W197+X197+Y197</f>
        <v>0</v>
      </c>
      <c r="AA197" s="89">
        <f t="shared" si="95"/>
        <v>167100000</v>
      </c>
      <c r="AB197" s="5"/>
      <c r="AC197" s="5"/>
      <c r="AD197" s="5">
        <v>4210000</v>
      </c>
      <c r="AE197" s="5"/>
      <c r="AF197" s="5">
        <v>4210000</v>
      </c>
      <c r="AG197" s="5">
        <v>12400000</v>
      </c>
      <c r="AH197" s="5">
        <v>18098888</v>
      </c>
      <c r="AI197" s="5">
        <v>12400000</v>
      </c>
      <c r="AJ197" s="5">
        <v>18098888</v>
      </c>
      <c r="AK197" s="5">
        <v>7200000</v>
      </c>
      <c r="AL197" s="5">
        <v>18098888</v>
      </c>
      <c r="AM197" s="5"/>
      <c r="AN197" s="5">
        <v>18098888</v>
      </c>
      <c r="AO197" s="5"/>
      <c r="AP197" s="5">
        <v>18098888</v>
      </c>
      <c r="AQ197" s="5"/>
      <c r="AR197" s="5">
        <v>18098888</v>
      </c>
      <c r="AS197" s="5"/>
      <c r="AT197" s="5">
        <v>18098888</v>
      </c>
      <c r="AU197" s="5"/>
      <c r="AV197" s="5">
        <v>18098888</v>
      </c>
      <c r="AW197" s="5"/>
      <c r="AX197" s="5">
        <v>13888896</v>
      </c>
      <c r="AY197" s="5"/>
      <c r="AZ197" s="5">
        <f t="shared" si="83"/>
        <v>167100000</v>
      </c>
      <c r="BA197" s="15">
        <f t="shared" si="84"/>
        <v>32000000</v>
      </c>
      <c r="BB197" s="5">
        <f t="shared" si="96"/>
        <v>135100000</v>
      </c>
      <c r="BD197" s="27"/>
      <c r="BF197" s="76">
        <f t="shared" si="88"/>
        <v>0</v>
      </c>
      <c r="BG197" s="76"/>
    </row>
    <row r="198" spans="1:59" ht="16.5" customHeight="1">
      <c r="A198" s="1" t="s">
        <v>405</v>
      </c>
      <c r="B198" s="109" t="s">
        <v>535</v>
      </c>
      <c r="C198" s="41"/>
      <c r="D198" s="41"/>
      <c r="E198" s="109" t="s">
        <v>551</v>
      </c>
      <c r="F198" s="109" t="s">
        <v>473</v>
      </c>
      <c r="G198" s="39">
        <v>17242500</v>
      </c>
      <c r="H198" s="73"/>
      <c r="I198" s="5"/>
      <c r="J198" s="5"/>
      <c r="K198" s="5"/>
      <c r="L198" s="5"/>
      <c r="M198" s="5"/>
      <c r="N198" s="5"/>
      <c r="O198" s="5"/>
      <c r="P198" s="5"/>
      <c r="Q198" s="5"/>
      <c r="R198" s="5">
        <f>+K198+L198+M198+N198+O198+P198+Q198</f>
        <v>0</v>
      </c>
      <c r="S198" s="5"/>
      <c r="T198" s="5"/>
      <c r="U198" s="5"/>
      <c r="V198" s="5"/>
      <c r="W198" s="5"/>
      <c r="X198" s="5"/>
      <c r="Y198" s="5"/>
      <c r="Z198" s="5">
        <f>+S198+T198+U198+V198+W198+X198+Y198</f>
        <v>0</v>
      </c>
      <c r="AA198" s="89">
        <f t="shared" si="95"/>
        <v>17242500</v>
      </c>
      <c r="AB198" s="5"/>
      <c r="AC198" s="5"/>
      <c r="AD198" s="5">
        <v>1567500</v>
      </c>
      <c r="AE198" s="5"/>
      <c r="AF198" s="5">
        <v>1567500</v>
      </c>
      <c r="AG198" s="5"/>
      <c r="AH198" s="5">
        <v>1567500</v>
      </c>
      <c r="AI198" s="5"/>
      <c r="AJ198" s="5">
        <v>1567500</v>
      </c>
      <c r="AK198" s="5"/>
      <c r="AL198" s="5">
        <v>1567500</v>
      </c>
      <c r="AM198" s="5"/>
      <c r="AN198" s="5">
        <v>1567500</v>
      </c>
      <c r="AO198" s="5"/>
      <c r="AP198" s="5">
        <v>1567500</v>
      </c>
      <c r="AQ198" s="5"/>
      <c r="AR198" s="5">
        <v>1567500</v>
      </c>
      <c r="AS198" s="5"/>
      <c r="AT198" s="5">
        <v>1567500</v>
      </c>
      <c r="AU198" s="5"/>
      <c r="AV198" s="5">
        <v>1567500</v>
      </c>
      <c r="AW198" s="5"/>
      <c r="AX198" s="5">
        <v>1567500</v>
      </c>
      <c r="AY198" s="5"/>
      <c r="AZ198" s="5">
        <f t="shared" si="83"/>
        <v>17242500</v>
      </c>
      <c r="BA198" s="15">
        <f t="shared" si="84"/>
        <v>0</v>
      </c>
      <c r="BB198" s="5">
        <f t="shared" si="96"/>
        <v>17242500</v>
      </c>
      <c r="BD198" s="27"/>
      <c r="BF198" s="76">
        <f t="shared" si="88"/>
        <v>0</v>
      </c>
      <c r="BG198" s="76"/>
    </row>
    <row r="199" spans="1:59" ht="16.5" customHeight="1">
      <c r="A199" s="1" t="s">
        <v>406</v>
      </c>
      <c r="B199" s="109" t="s">
        <v>536</v>
      </c>
      <c r="C199" s="41"/>
      <c r="D199" s="41"/>
      <c r="E199" s="109" t="s">
        <v>551</v>
      </c>
      <c r="F199" s="109" t="s">
        <v>497</v>
      </c>
      <c r="G199" s="39">
        <v>670800000</v>
      </c>
      <c r="H199" s="73">
        <v>11067824.04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89">
        <f t="shared" si="95"/>
        <v>681867824.04</v>
      </c>
      <c r="AB199" s="5"/>
      <c r="AC199" s="5"/>
      <c r="AD199" s="5">
        <v>67080000</v>
      </c>
      <c r="AE199" s="5"/>
      <c r="AF199" s="5">
        <v>67080000</v>
      </c>
      <c r="AG199" s="5">
        <v>55445000</v>
      </c>
      <c r="AH199" s="5">
        <v>67080000</v>
      </c>
      <c r="AI199" s="5">
        <v>60845000</v>
      </c>
      <c r="AJ199" s="5">
        <v>67080000</v>
      </c>
      <c r="AK199" s="5">
        <v>55360000</v>
      </c>
      <c r="AL199" s="5">
        <v>67080000</v>
      </c>
      <c r="AM199" s="5"/>
      <c r="AN199" s="5">
        <v>67080000</v>
      </c>
      <c r="AO199" s="5"/>
      <c r="AP199" s="5">
        <v>67080000</v>
      </c>
      <c r="AQ199" s="5"/>
      <c r="AR199" s="5">
        <v>67080000</v>
      </c>
      <c r="AS199" s="5"/>
      <c r="AT199" s="5">
        <v>67080000</v>
      </c>
      <c r="AU199" s="5"/>
      <c r="AV199" s="5">
        <v>67080000</v>
      </c>
      <c r="AW199" s="5"/>
      <c r="AX199" s="5">
        <v>11067824.04</v>
      </c>
      <c r="AY199" s="5"/>
      <c r="AZ199" s="5">
        <f t="shared" si="83"/>
        <v>681867824.04</v>
      </c>
      <c r="BA199" s="15">
        <f t="shared" si="84"/>
        <v>171650000</v>
      </c>
      <c r="BB199" s="5">
        <f t="shared" si="96"/>
        <v>510217824.03999996</v>
      </c>
      <c r="BD199" s="27"/>
      <c r="BF199" s="76">
        <f t="shared" si="88"/>
        <v>0</v>
      </c>
      <c r="BG199" s="76"/>
    </row>
    <row r="200" spans="1:59" ht="16.5" customHeight="1">
      <c r="A200" s="1" t="s">
        <v>407</v>
      </c>
      <c r="B200" s="109" t="s">
        <v>536</v>
      </c>
      <c r="C200" s="41"/>
      <c r="D200" s="41"/>
      <c r="E200" s="109" t="s">
        <v>551</v>
      </c>
      <c r="F200" s="109" t="s">
        <v>485</v>
      </c>
      <c r="G200" s="39">
        <v>150000000</v>
      </c>
      <c r="H200" s="73"/>
      <c r="I200" s="5"/>
      <c r="J200" s="5"/>
      <c r="K200" s="5"/>
      <c r="L200" s="5"/>
      <c r="M200" s="5"/>
      <c r="N200" s="5"/>
      <c r="O200" s="5"/>
      <c r="P200" s="5"/>
      <c r="Q200" s="5"/>
      <c r="R200" s="5">
        <v>0</v>
      </c>
      <c r="S200" s="5"/>
      <c r="T200" s="5"/>
      <c r="U200" s="5"/>
      <c r="V200" s="5"/>
      <c r="W200" s="5"/>
      <c r="X200" s="5"/>
      <c r="Y200" s="5"/>
      <c r="Z200" s="5">
        <f>+S200+T200+U200+V200+W200+X200+Y200</f>
        <v>0</v>
      </c>
      <c r="AA200" s="89">
        <f t="shared" si="95"/>
        <v>150000000</v>
      </c>
      <c r="AB200" s="5"/>
      <c r="AC200" s="5"/>
      <c r="AD200" s="5">
        <v>15000000</v>
      </c>
      <c r="AE200" s="5"/>
      <c r="AF200" s="5">
        <v>15000000</v>
      </c>
      <c r="AG200" s="5"/>
      <c r="AH200" s="5">
        <v>15000000</v>
      </c>
      <c r="AI200" s="5"/>
      <c r="AJ200" s="5">
        <v>15000000</v>
      </c>
      <c r="AK200" s="5"/>
      <c r="AL200" s="5">
        <v>15000000</v>
      </c>
      <c r="AM200" s="5"/>
      <c r="AN200" s="5">
        <v>15000000</v>
      </c>
      <c r="AO200" s="5"/>
      <c r="AP200" s="5">
        <v>15000000</v>
      </c>
      <c r="AQ200" s="5"/>
      <c r="AR200" s="5">
        <v>15000000</v>
      </c>
      <c r="AS200" s="5"/>
      <c r="AT200" s="5">
        <v>15000000</v>
      </c>
      <c r="AU200" s="5"/>
      <c r="AV200" s="5">
        <v>15000000</v>
      </c>
      <c r="AW200" s="5"/>
      <c r="AX200" s="5"/>
      <c r="AY200" s="5"/>
      <c r="AZ200" s="5">
        <f>+AB200+AD200+AF200+AH200+AJ200+AL200+AN200+AP200+AR200+AT200+AV200+AX200</f>
        <v>150000000</v>
      </c>
      <c r="BA200" s="15">
        <f t="shared" si="84"/>
        <v>0</v>
      </c>
      <c r="BB200" s="5">
        <f>+AA200-BA200</f>
        <v>150000000</v>
      </c>
      <c r="BD200" s="27"/>
      <c r="BF200" s="76">
        <f t="shared" si="88"/>
        <v>0</v>
      </c>
      <c r="BG200" s="76"/>
    </row>
    <row r="201" spans="1:59" ht="16.5" customHeight="1">
      <c r="A201" s="1" t="s">
        <v>408</v>
      </c>
      <c r="B201" s="109" t="s">
        <v>536</v>
      </c>
      <c r="C201" s="41"/>
      <c r="D201" s="41"/>
      <c r="E201" s="109" t="s">
        <v>551</v>
      </c>
      <c r="F201" s="109" t="s">
        <v>481</v>
      </c>
      <c r="G201" s="39">
        <v>0</v>
      </c>
      <c r="H201" s="73">
        <v>35620000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89">
        <f t="shared" si="95"/>
        <v>35620000</v>
      </c>
      <c r="AB201" s="5"/>
      <c r="AC201" s="5"/>
      <c r="AD201" s="5"/>
      <c r="AE201" s="5"/>
      <c r="AF201" s="5"/>
      <c r="AG201" s="5"/>
      <c r="AH201" s="5">
        <v>3957777</v>
      </c>
      <c r="AI201" s="5"/>
      <c r="AJ201" s="5">
        <v>3957777</v>
      </c>
      <c r="AK201" s="5"/>
      <c r="AL201" s="5">
        <v>3957777</v>
      </c>
      <c r="AM201" s="5"/>
      <c r="AN201" s="5">
        <v>3957777</v>
      </c>
      <c r="AO201" s="5"/>
      <c r="AP201" s="5">
        <v>3957777</v>
      </c>
      <c r="AQ201" s="5"/>
      <c r="AR201" s="5">
        <v>3957777</v>
      </c>
      <c r="AS201" s="5"/>
      <c r="AT201" s="5">
        <v>3957777</v>
      </c>
      <c r="AU201" s="5"/>
      <c r="AV201" s="5">
        <v>3957777</v>
      </c>
      <c r="AW201" s="5"/>
      <c r="AX201" s="5">
        <v>3957784</v>
      </c>
      <c r="AY201" s="5"/>
      <c r="AZ201" s="5">
        <f>+AB201+AD201+AF201+AH201+AJ201+AL201+AN201+AP201+AR201+AT201+AV201+AX201</f>
        <v>35620000</v>
      </c>
      <c r="BA201" s="15">
        <f t="shared" si="84"/>
        <v>0</v>
      </c>
      <c r="BB201" s="5">
        <f>+AA201-BA201</f>
        <v>35620000</v>
      </c>
      <c r="BD201" s="27"/>
      <c r="BF201" s="76">
        <f t="shared" si="88"/>
        <v>0</v>
      </c>
      <c r="BG201" s="76"/>
    </row>
    <row r="202" spans="1:59" ht="16.5" customHeight="1">
      <c r="A202" s="1" t="s">
        <v>409</v>
      </c>
      <c r="B202" s="109" t="s">
        <v>536</v>
      </c>
      <c r="C202" s="41"/>
      <c r="D202" s="41"/>
      <c r="E202" s="109" t="s">
        <v>551</v>
      </c>
      <c r="F202" s="109" t="s">
        <v>473</v>
      </c>
      <c r="G202" s="39">
        <v>446560500</v>
      </c>
      <c r="H202" s="73">
        <v>378531154.96</v>
      </c>
      <c r="I202" s="5"/>
      <c r="J202" s="5"/>
      <c r="K202" s="5"/>
      <c r="L202" s="5"/>
      <c r="M202" s="5"/>
      <c r="N202" s="5"/>
      <c r="O202" s="5"/>
      <c r="P202" s="5"/>
      <c r="Q202" s="5"/>
      <c r="R202" s="5">
        <v>150000000</v>
      </c>
      <c r="S202" s="5"/>
      <c r="T202" s="5"/>
      <c r="U202" s="5"/>
      <c r="V202" s="5"/>
      <c r="W202" s="5"/>
      <c r="X202" s="5"/>
      <c r="Y202" s="5"/>
      <c r="Z202" s="5"/>
      <c r="AA202" s="89">
        <f t="shared" si="95"/>
        <v>675091654.96</v>
      </c>
      <c r="AB202" s="5"/>
      <c r="AC202" s="5"/>
      <c r="AD202" s="5">
        <v>40596410</v>
      </c>
      <c r="AE202" s="5"/>
      <c r="AF202" s="5">
        <v>40596410</v>
      </c>
      <c r="AG202" s="5">
        <v>57277000</v>
      </c>
      <c r="AH202" s="5">
        <v>65988400</v>
      </c>
      <c r="AI202" s="5">
        <v>73074333.33</v>
      </c>
      <c r="AJ202" s="5">
        <v>65988400</v>
      </c>
      <c r="AK202" s="5">
        <v>57350250</v>
      </c>
      <c r="AL202" s="5">
        <v>65988400</v>
      </c>
      <c r="AM202" s="5"/>
      <c r="AN202" s="5">
        <v>65988400</v>
      </c>
      <c r="AO202" s="5"/>
      <c r="AP202" s="5">
        <v>65988400</v>
      </c>
      <c r="AQ202" s="5"/>
      <c r="AR202" s="5">
        <v>65988400</v>
      </c>
      <c r="AS202" s="5"/>
      <c r="AT202" s="5">
        <v>65988400</v>
      </c>
      <c r="AU202" s="5"/>
      <c r="AV202" s="5">
        <v>65988400</v>
      </c>
      <c r="AW202" s="5"/>
      <c r="AX202" s="5">
        <v>65991634.96</v>
      </c>
      <c r="AY202" s="5"/>
      <c r="AZ202" s="5">
        <f t="shared" si="83"/>
        <v>675091654.96</v>
      </c>
      <c r="BA202" s="15">
        <f t="shared" si="84"/>
        <v>187701583.32999998</v>
      </c>
      <c r="BB202" s="5">
        <f t="shared" si="96"/>
        <v>487390071.63000005</v>
      </c>
      <c r="BD202" s="27"/>
      <c r="BF202" s="76">
        <f t="shared" si="88"/>
        <v>0</v>
      </c>
      <c r="BG202" s="76"/>
    </row>
    <row r="203" spans="1:59" ht="16.5" customHeight="1">
      <c r="A203" s="1" t="s">
        <v>410</v>
      </c>
      <c r="B203" s="109" t="s">
        <v>537</v>
      </c>
      <c r="C203" s="41"/>
      <c r="D203" s="41"/>
      <c r="E203" s="109" t="s">
        <v>551</v>
      </c>
      <c r="F203" s="109" t="s">
        <v>473</v>
      </c>
      <c r="G203" s="39">
        <v>175000000</v>
      </c>
      <c r="H203" s="7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89">
        <f t="shared" si="95"/>
        <v>175000000</v>
      </c>
      <c r="AB203" s="5"/>
      <c r="AC203" s="5"/>
      <c r="AD203" s="5">
        <v>17500000</v>
      </c>
      <c r="AE203" s="5"/>
      <c r="AF203" s="5">
        <v>17500000</v>
      </c>
      <c r="AG203" s="5">
        <v>10500000</v>
      </c>
      <c r="AH203" s="5">
        <v>17500000</v>
      </c>
      <c r="AI203" s="5">
        <v>7000000</v>
      </c>
      <c r="AJ203" s="5">
        <v>17500000</v>
      </c>
      <c r="AK203" s="5"/>
      <c r="AL203" s="5">
        <v>17500000</v>
      </c>
      <c r="AM203" s="5"/>
      <c r="AN203" s="5">
        <v>17500000</v>
      </c>
      <c r="AO203" s="5"/>
      <c r="AP203" s="5">
        <v>17500000</v>
      </c>
      <c r="AQ203" s="5"/>
      <c r="AR203" s="5">
        <v>17500000</v>
      </c>
      <c r="AS203" s="5"/>
      <c r="AT203" s="5">
        <v>17500000</v>
      </c>
      <c r="AU203" s="5"/>
      <c r="AV203" s="5">
        <v>17500000</v>
      </c>
      <c r="AW203" s="5"/>
      <c r="AX203" s="5"/>
      <c r="AY203" s="5"/>
      <c r="AZ203" s="5">
        <f t="shared" si="83"/>
        <v>175000000</v>
      </c>
      <c r="BA203" s="15">
        <f t="shared" si="84"/>
        <v>17500000</v>
      </c>
      <c r="BB203" s="5">
        <f t="shared" si="96"/>
        <v>157500000</v>
      </c>
      <c r="BD203" s="27"/>
      <c r="BF203" s="76">
        <f t="shared" si="88"/>
        <v>0</v>
      </c>
      <c r="BG203" s="76"/>
    </row>
    <row r="204" spans="1:59" ht="16.5" customHeight="1">
      <c r="A204" s="1" t="s">
        <v>411</v>
      </c>
      <c r="B204" s="109" t="s">
        <v>538</v>
      </c>
      <c r="C204" s="41"/>
      <c r="D204" s="41"/>
      <c r="E204" s="109" t="s">
        <v>551</v>
      </c>
      <c r="F204" s="109" t="s">
        <v>555</v>
      </c>
      <c r="G204" s="39">
        <v>145000000</v>
      </c>
      <c r="H204" s="7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89">
        <f t="shared" si="95"/>
        <v>145000000</v>
      </c>
      <c r="AB204" s="5"/>
      <c r="AC204" s="5"/>
      <c r="AD204" s="5">
        <v>14500000</v>
      </c>
      <c r="AE204" s="5"/>
      <c r="AF204" s="5">
        <v>14500000</v>
      </c>
      <c r="AG204" s="5"/>
      <c r="AH204" s="5">
        <v>14500000</v>
      </c>
      <c r="AI204" s="5"/>
      <c r="AJ204" s="5">
        <v>14500000</v>
      </c>
      <c r="AK204" s="5"/>
      <c r="AL204" s="5">
        <v>14500000</v>
      </c>
      <c r="AM204" s="5"/>
      <c r="AN204" s="5">
        <v>14500000</v>
      </c>
      <c r="AO204" s="5"/>
      <c r="AP204" s="5">
        <v>14500000</v>
      </c>
      <c r="AQ204" s="5"/>
      <c r="AR204" s="5">
        <v>14500000</v>
      </c>
      <c r="AS204" s="5"/>
      <c r="AT204" s="5">
        <v>14500000</v>
      </c>
      <c r="AU204" s="5"/>
      <c r="AV204" s="5">
        <v>14500000</v>
      </c>
      <c r="AW204" s="5"/>
      <c r="AX204" s="5"/>
      <c r="AY204" s="5"/>
      <c r="AZ204" s="5">
        <f t="shared" si="83"/>
        <v>145000000</v>
      </c>
      <c r="BA204" s="15">
        <f t="shared" si="84"/>
        <v>0</v>
      </c>
      <c r="BB204" s="5">
        <f t="shared" si="96"/>
        <v>145000000</v>
      </c>
      <c r="BD204" s="27"/>
      <c r="BF204" s="76">
        <f t="shared" si="88"/>
        <v>0</v>
      </c>
      <c r="BG204" s="76"/>
    </row>
    <row r="205" spans="1:59" ht="16.5" customHeight="1">
      <c r="A205" s="1" t="s">
        <v>308</v>
      </c>
      <c r="B205" s="109" t="s">
        <v>539</v>
      </c>
      <c r="C205" s="41"/>
      <c r="D205" s="41"/>
      <c r="E205" s="109" t="s">
        <v>551</v>
      </c>
      <c r="F205" s="109" t="s">
        <v>473</v>
      </c>
      <c r="G205" s="39">
        <v>67760000</v>
      </c>
      <c r="H205" s="73">
        <v>447635020</v>
      </c>
      <c r="I205" s="5"/>
      <c r="J205" s="5"/>
      <c r="K205" s="5"/>
      <c r="L205" s="5"/>
      <c r="M205" s="5"/>
      <c r="N205" s="5"/>
      <c r="O205" s="5"/>
      <c r="P205" s="5"/>
      <c r="Q205" s="5"/>
      <c r="R205" s="5">
        <v>1923708888.49</v>
      </c>
      <c r="S205" s="5"/>
      <c r="T205" s="5"/>
      <c r="U205" s="5"/>
      <c r="V205" s="5"/>
      <c r="W205" s="5"/>
      <c r="X205" s="5"/>
      <c r="Y205" s="5"/>
      <c r="Z205" s="5">
        <v>1501263868.49</v>
      </c>
      <c r="AA205" s="89">
        <f t="shared" si="95"/>
        <v>92950000</v>
      </c>
      <c r="AB205" s="5"/>
      <c r="AC205" s="5"/>
      <c r="AD205" s="5">
        <v>6160000</v>
      </c>
      <c r="AE205" s="5"/>
      <c r="AF205" s="5">
        <v>6160000</v>
      </c>
      <c r="AG205" s="5"/>
      <c r="AH205" s="5">
        <v>222704320</v>
      </c>
      <c r="AI205" s="5">
        <v>92950000</v>
      </c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>
        <v>-142074320</v>
      </c>
      <c r="AY205" s="5"/>
      <c r="AZ205" s="89">
        <f t="shared" si="83"/>
        <v>92950000</v>
      </c>
      <c r="BA205" s="15">
        <f t="shared" si="84"/>
        <v>92950000</v>
      </c>
      <c r="BB205" s="5">
        <f t="shared" si="96"/>
        <v>0</v>
      </c>
      <c r="BD205" s="27"/>
      <c r="BF205" s="76">
        <f aca="true" t="shared" si="97" ref="BF205:BF242">AA205-AZ205</f>
        <v>0</v>
      </c>
      <c r="BG205" s="76"/>
    </row>
    <row r="206" spans="1:59" ht="16.5" customHeight="1">
      <c r="A206" s="1" t="s">
        <v>422</v>
      </c>
      <c r="B206" s="109" t="s">
        <v>539</v>
      </c>
      <c r="C206" s="41"/>
      <c r="D206" s="41"/>
      <c r="E206" s="109" t="s">
        <v>551</v>
      </c>
      <c r="F206" s="109" t="s">
        <v>497</v>
      </c>
      <c r="G206" s="39">
        <v>0</v>
      </c>
      <c r="H206" s="73">
        <v>20215229.2</v>
      </c>
      <c r="I206" s="5"/>
      <c r="J206" s="5"/>
      <c r="K206" s="5"/>
      <c r="L206" s="5"/>
      <c r="M206" s="5"/>
      <c r="N206" s="5"/>
      <c r="O206" s="5"/>
      <c r="P206" s="5"/>
      <c r="Q206" s="5"/>
      <c r="R206" s="5">
        <v>20215229.2</v>
      </c>
      <c r="S206" s="5"/>
      <c r="T206" s="5"/>
      <c r="U206" s="5"/>
      <c r="V206" s="5"/>
      <c r="W206" s="5"/>
      <c r="X206" s="5"/>
      <c r="Y206" s="5"/>
      <c r="Z206" s="5"/>
      <c r="AA206" s="89">
        <f t="shared" si="95"/>
        <v>0</v>
      </c>
      <c r="AB206" s="5"/>
      <c r="AC206" s="5"/>
      <c r="AD206" s="5"/>
      <c r="AE206" s="5"/>
      <c r="AF206" s="5"/>
      <c r="AG206" s="5"/>
      <c r="AH206" s="5">
        <v>2200000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>
        <v>-2200000</v>
      </c>
      <c r="AY206" s="5"/>
      <c r="AZ206" s="5">
        <f>+AB206+AD206+AF206+AH206+AJ206+AL206+AN206+AP206+AR206+AT206+AV206+AX206</f>
        <v>0</v>
      </c>
      <c r="BA206" s="15">
        <f t="shared" si="84"/>
        <v>0</v>
      </c>
      <c r="BB206" s="5">
        <f t="shared" si="96"/>
        <v>0</v>
      </c>
      <c r="BD206" s="27"/>
      <c r="BF206" s="76">
        <f t="shared" si="97"/>
        <v>0</v>
      </c>
      <c r="BG206" s="76"/>
    </row>
    <row r="207" spans="1:59" ht="16.5" customHeight="1">
      <c r="A207" s="1" t="s">
        <v>423</v>
      </c>
      <c r="B207" s="109" t="s">
        <v>539</v>
      </c>
      <c r="C207" s="41"/>
      <c r="D207" s="41"/>
      <c r="E207" s="109" t="s">
        <v>551</v>
      </c>
      <c r="F207" s="109" t="s">
        <v>556</v>
      </c>
      <c r="G207" s="39">
        <v>7240000</v>
      </c>
      <c r="H207" s="73"/>
      <c r="I207" s="5"/>
      <c r="J207" s="5"/>
      <c r="K207" s="5"/>
      <c r="L207" s="5"/>
      <c r="M207" s="5"/>
      <c r="N207" s="5"/>
      <c r="O207" s="5"/>
      <c r="P207" s="5"/>
      <c r="Q207" s="5"/>
      <c r="R207" s="5">
        <v>5397900</v>
      </c>
      <c r="S207" s="5"/>
      <c r="T207" s="5"/>
      <c r="U207" s="5"/>
      <c r="V207" s="5"/>
      <c r="W207" s="5"/>
      <c r="X207" s="5"/>
      <c r="Y207" s="5"/>
      <c r="Z207" s="5"/>
      <c r="AA207" s="89">
        <f t="shared" si="95"/>
        <v>1842100</v>
      </c>
      <c r="AB207" s="5"/>
      <c r="AC207" s="5"/>
      <c r="AD207" s="5"/>
      <c r="AE207" s="5"/>
      <c r="AF207" s="5"/>
      <c r="AG207" s="5"/>
      <c r="AH207" s="5"/>
      <c r="AI207" s="5">
        <v>1842100</v>
      </c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>
        <v>1842100</v>
      </c>
      <c r="AW207" s="5"/>
      <c r="AX207" s="5"/>
      <c r="AY207" s="5"/>
      <c r="AZ207" s="5">
        <f t="shared" si="83"/>
        <v>1842100</v>
      </c>
      <c r="BA207" s="15">
        <f t="shared" si="84"/>
        <v>1842100</v>
      </c>
      <c r="BB207" s="5">
        <f t="shared" si="96"/>
        <v>0</v>
      </c>
      <c r="BD207" s="27"/>
      <c r="BF207" s="76">
        <f t="shared" si="97"/>
        <v>0</v>
      </c>
      <c r="BG207" s="76"/>
    </row>
    <row r="208" spans="1:59" ht="16.5" customHeight="1">
      <c r="A208" s="1" t="s">
        <v>424</v>
      </c>
      <c r="B208" s="109" t="s">
        <v>540</v>
      </c>
      <c r="C208" s="41"/>
      <c r="D208" s="41"/>
      <c r="E208" s="109" t="s">
        <v>551</v>
      </c>
      <c r="F208" s="109" t="s">
        <v>485</v>
      </c>
      <c r="G208" s="39">
        <v>150000000</v>
      </c>
      <c r="H208" s="7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89">
        <f t="shared" si="95"/>
        <v>150000000</v>
      </c>
      <c r="AB208" s="5"/>
      <c r="AC208" s="5"/>
      <c r="AD208" s="5">
        <v>15000000</v>
      </c>
      <c r="AE208" s="5"/>
      <c r="AF208" s="5">
        <v>15000000</v>
      </c>
      <c r="AG208" s="5"/>
      <c r="AH208" s="5">
        <v>15000000</v>
      </c>
      <c r="AI208" s="5"/>
      <c r="AJ208" s="5">
        <v>15000000</v>
      </c>
      <c r="AK208" s="5"/>
      <c r="AL208" s="5">
        <v>15000000</v>
      </c>
      <c r="AM208" s="5"/>
      <c r="AN208" s="5">
        <v>15000000</v>
      </c>
      <c r="AO208" s="5"/>
      <c r="AP208" s="5">
        <v>15000000</v>
      </c>
      <c r="AQ208" s="5"/>
      <c r="AR208" s="5">
        <v>15000000</v>
      </c>
      <c r="AS208" s="5"/>
      <c r="AT208" s="5">
        <v>15000000</v>
      </c>
      <c r="AU208" s="5"/>
      <c r="AV208" s="5">
        <v>15000000</v>
      </c>
      <c r="AW208" s="5"/>
      <c r="AX208" s="5"/>
      <c r="AY208" s="5"/>
      <c r="AZ208" s="5">
        <f t="shared" si="83"/>
        <v>150000000</v>
      </c>
      <c r="BA208" s="15">
        <f t="shared" si="84"/>
        <v>0</v>
      </c>
      <c r="BB208" s="5">
        <f t="shared" si="96"/>
        <v>150000000</v>
      </c>
      <c r="BD208" s="27"/>
      <c r="BF208" s="76">
        <f t="shared" si="97"/>
        <v>0</v>
      </c>
      <c r="BG208" s="76"/>
    </row>
    <row r="209" spans="1:59" ht="16.5" customHeight="1">
      <c r="A209" s="1" t="s">
        <v>425</v>
      </c>
      <c r="B209" s="109" t="s">
        <v>540</v>
      </c>
      <c r="C209" s="41"/>
      <c r="D209" s="41"/>
      <c r="E209" s="109" t="s">
        <v>551</v>
      </c>
      <c r="F209" s="109" t="s">
        <v>497</v>
      </c>
      <c r="G209" s="39">
        <v>355400000</v>
      </c>
      <c r="H209" s="7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89">
        <f t="shared" si="95"/>
        <v>355400000</v>
      </c>
      <c r="AB209" s="5"/>
      <c r="AC209" s="5"/>
      <c r="AD209" s="5">
        <v>35540000</v>
      </c>
      <c r="AE209" s="5"/>
      <c r="AF209" s="5">
        <v>35540000</v>
      </c>
      <c r="AG209" s="5">
        <v>44800000</v>
      </c>
      <c r="AH209" s="5">
        <v>35540000</v>
      </c>
      <c r="AI209" s="5">
        <v>50400000</v>
      </c>
      <c r="AJ209" s="5">
        <v>35540000</v>
      </c>
      <c r="AK209" s="5">
        <v>47800000</v>
      </c>
      <c r="AL209" s="5">
        <v>35540000</v>
      </c>
      <c r="AM209" s="5"/>
      <c r="AN209" s="5">
        <v>35540000</v>
      </c>
      <c r="AO209" s="5"/>
      <c r="AP209" s="5">
        <v>35540000</v>
      </c>
      <c r="AQ209" s="5"/>
      <c r="AR209" s="5">
        <v>35540000</v>
      </c>
      <c r="AS209" s="5"/>
      <c r="AT209" s="5">
        <v>35540000</v>
      </c>
      <c r="AU209" s="5"/>
      <c r="AV209" s="5">
        <v>35540000</v>
      </c>
      <c r="AW209" s="5"/>
      <c r="AX209" s="5"/>
      <c r="AY209" s="5"/>
      <c r="AZ209" s="5">
        <f t="shared" si="83"/>
        <v>355400000</v>
      </c>
      <c r="BA209" s="15">
        <f t="shared" si="84"/>
        <v>143000000</v>
      </c>
      <c r="BB209" s="5">
        <f t="shared" si="96"/>
        <v>212400000</v>
      </c>
      <c r="BD209" s="27"/>
      <c r="BF209" s="76">
        <f t="shared" si="97"/>
        <v>0</v>
      </c>
      <c r="BG209" s="76"/>
    </row>
    <row r="210" spans="1:59" ht="16.5" customHeight="1">
      <c r="A210" s="1" t="s">
        <v>426</v>
      </c>
      <c r="B210" s="109" t="s">
        <v>540</v>
      </c>
      <c r="C210" s="41"/>
      <c r="D210" s="41"/>
      <c r="E210" s="109" t="s">
        <v>551</v>
      </c>
      <c r="F210" s="109" t="s">
        <v>473</v>
      </c>
      <c r="G210" s="39">
        <v>53200000</v>
      </c>
      <c r="H210" s="73"/>
      <c r="I210" s="5"/>
      <c r="J210" s="5"/>
      <c r="K210" s="5"/>
      <c r="L210" s="5"/>
      <c r="M210" s="5"/>
      <c r="N210" s="5"/>
      <c r="O210" s="5"/>
      <c r="P210" s="5"/>
      <c r="Q210" s="5"/>
      <c r="R210" s="5">
        <f aca="true" t="shared" si="98" ref="R210:R217">+K210+L210+M210+N210+O210+P210+Q210</f>
        <v>0</v>
      </c>
      <c r="S210" s="5"/>
      <c r="T210" s="5"/>
      <c r="U210" s="5"/>
      <c r="V210" s="5"/>
      <c r="W210" s="5"/>
      <c r="X210" s="5"/>
      <c r="Y210" s="5"/>
      <c r="Z210" s="5">
        <f aca="true" t="shared" si="99" ref="Z210:Z217">+S210+T210+U210+V210+W210+X210+Y210</f>
        <v>0</v>
      </c>
      <c r="AA210" s="89">
        <f aca="true" t="shared" si="100" ref="AA210:AA218">+G210+H210-I210-J210-R210+Z210</f>
        <v>53200000</v>
      </c>
      <c r="AB210" s="5"/>
      <c r="AC210" s="5"/>
      <c r="AD210" s="5">
        <v>8866667</v>
      </c>
      <c r="AE210" s="5"/>
      <c r="AF210" s="5">
        <v>8866667</v>
      </c>
      <c r="AG210" s="5">
        <v>5600000</v>
      </c>
      <c r="AH210" s="5">
        <v>8866667</v>
      </c>
      <c r="AI210" s="5">
        <v>2800000</v>
      </c>
      <c r="AJ210" s="5">
        <v>8866667</v>
      </c>
      <c r="AK210" s="5">
        <v>8200000</v>
      </c>
      <c r="AL210" s="5">
        <v>8866667</v>
      </c>
      <c r="AM210" s="5"/>
      <c r="AN210" s="5">
        <v>8866665</v>
      </c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>
        <f t="shared" si="83"/>
        <v>53200000</v>
      </c>
      <c r="BA210" s="15">
        <f t="shared" si="84"/>
        <v>16600000</v>
      </c>
      <c r="BB210" s="5">
        <f aca="true" t="shared" si="101" ref="BB210:BB217">+AA210-BA210</f>
        <v>36600000</v>
      </c>
      <c r="BD210" s="27">
        <f aca="true" t="shared" si="102" ref="BD210:BD217">+AA210-AZ210</f>
        <v>0</v>
      </c>
      <c r="BF210" s="76">
        <f t="shared" si="97"/>
        <v>0</v>
      </c>
      <c r="BG210" s="76"/>
    </row>
    <row r="211" spans="1:59" ht="16.5" customHeight="1">
      <c r="A211" s="1" t="s">
        <v>427</v>
      </c>
      <c r="B211" s="109" t="s">
        <v>541</v>
      </c>
      <c r="C211" s="41"/>
      <c r="D211" s="41"/>
      <c r="E211" s="109" t="s">
        <v>551</v>
      </c>
      <c r="F211" s="109" t="s">
        <v>473</v>
      </c>
      <c r="G211" s="39">
        <v>114669500</v>
      </c>
      <c r="H211" s="73"/>
      <c r="I211" s="5"/>
      <c r="J211" s="5"/>
      <c r="K211" s="5"/>
      <c r="L211" s="5"/>
      <c r="M211" s="5"/>
      <c r="N211" s="5"/>
      <c r="O211" s="5"/>
      <c r="P211" s="5"/>
      <c r="Q211" s="5"/>
      <c r="R211" s="5">
        <f t="shared" si="98"/>
        <v>0</v>
      </c>
      <c r="S211" s="5"/>
      <c r="T211" s="5"/>
      <c r="U211" s="5"/>
      <c r="V211" s="5"/>
      <c r="W211" s="5"/>
      <c r="X211" s="5"/>
      <c r="Y211" s="5"/>
      <c r="Z211" s="5">
        <v>125000000</v>
      </c>
      <c r="AA211" s="89">
        <f t="shared" si="100"/>
        <v>239669500</v>
      </c>
      <c r="AB211" s="5"/>
      <c r="AC211" s="5"/>
      <c r="AD211" s="5">
        <v>11466950</v>
      </c>
      <c r="AE211" s="5"/>
      <c r="AF211" s="5">
        <v>11466950</v>
      </c>
      <c r="AG211" s="5">
        <v>10000000</v>
      </c>
      <c r="AH211" s="5">
        <v>25355838</v>
      </c>
      <c r="AI211" s="5">
        <v>10000000</v>
      </c>
      <c r="AJ211" s="5">
        <v>25355838</v>
      </c>
      <c r="AK211" s="5">
        <v>7500000</v>
      </c>
      <c r="AL211" s="5">
        <v>25355838</v>
      </c>
      <c r="AM211" s="5"/>
      <c r="AN211" s="5">
        <v>25355838</v>
      </c>
      <c r="AO211" s="5"/>
      <c r="AP211" s="5">
        <v>25355838</v>
      </c>
      <c r="AQ211" s="5"/>
      <c r="AR211" s="5">
        <v>25355838</v>
      </c>
      <c r="AS211" s="5"/>
      <c r="AT211" s="5">
        <v>25355838</v>
      </c>
      <c r="AU211" s="5"/>
      <c r="AV211" s="5">
        <v>25355838</v>
      </c>
      <c r="AW211" s="5"/>
      <c r="AX211" s="5">
        <v>13888896</v>
      </c>
      <c r="AY211" s="5"/>
      <c r="AZ211" s="5">
        <f t="shared" si="83"/>
        <v>239669500</v>
      </c>
      <c r="BA211" s="15">
        <f t="shared" si="84"/>
        <v>27500000</v>
      </c>
      <c r="BB211" s="5">
        <f t="shared" si="101"/>
        <v>212169500</v>
      </c>
      <c r="BD211" s="27">
        <f t="shared" si="102"/>
        <v>0</v>
      </c>
      <c r="BF211" s="76">
        <f t="shared" si="97"/>
        <v>0</v>
      </c>
      <c r="BG211" s="76"/>
    </row>
    <row r="212" spans="1:59" ht="16.5" customHeight="1">
      <c r="A212" s="1" t="s">
        <v>428</v>
      </c>
      <c r="B212" s="109" t="s">
        <v>541</v>
      </c>
      <c r="C212" s="41"/>
      <c r="D212" s="41"/>
      <c r="E212" s="109" t="s">
        <v>551</v>
      </c>
      <c r="F212" s="109" t="s">
        <v>555</v>
      </c>
      <c r="G212" s="39">
        <v>60000000</v>
      </c>
      <c r="H212" s="73"/>
      <c r="I212" s="5"/>
      <c r="J212" s="5"/>
      <c r="K212" s="5"/>
      <c r="L212" s="5"/>
      <c r="M212" s="5"/>
      <c r="N212" s="5"/>
      <c r="O212" s="5"/>
      <c r="P212" s="5"/>
      <c r="Q212" s="5"/>
      <c r="R212" s="5">
        <f t="shared" si="98"/>
        <v>0</v>
      </c>
      <c r="S212" s="5"/>
      <c r="T212" s="5"/>
      <c r="U212" s="5"/>
      <c r="V212" s="5"/>
      <c r="W212" s="5"/>
      <c r="X212" s="5"/>
      <c r="Y212" s="5"/>
      <c r="Z212" s="5"/>
      <c r="AA212" s="89">
        <f t="shared" si="100"/>
        <v>60000000</v>
      </c>
      <c r="AB212" s="5"/>
      <c r="AC212" s="5"/>
      <c r="AD212" s="5"/>
      <c r="AE212" s="5"/>
      <c r="AF212" s="5">
        <v>5190990</v>
      </c>
      <c r="AG212" s="5"/>
      <c r="AH212" s="5"/>
      <c r="AI212" s="5"/>
      <c r="AJ212" s="5">
        <v>10000000</v>
      </c>
      <c r="AK212" s="5"/>
      <c r="AL212" s="5">
        <v>10000000</v>
      </c>
      <c r="AM212" s="5"/>
      <c r="AN212" s="5">
        <v>10000000</v>
      </c>
      <c r="AO212" s="5"/>
      <c r="AP212" s="5">
        <v>10000000</v>
      </c>
      <c r="AQ212" s="5"/>
      <c r="AR212" s="5">
        <v>10000000</v>
      </c>
      <c r="AS212" s="5"/>
      <c r="AT212" s="5">
        <v>4809010</v>
      </c>
      <c r="AU212" s="5"/>
      <c r="AV212" s="5"/>
      <c r="AW212" s="5"/>
      <c r="AX212" s="5"/>
      <c r="AY212" s="5"/>
      <c r="AZ212" s="5">
        <f t="shared" si="83"/>
        <v>60000000</v>
      </c>
      <c r="BA212" s="15">
        <f t="shared" si="84"/>
        <v>0</v>
      </c>
      <c r="BB212" s="5">
        <f t="shared" si="101"/>
        <v>60000000</v>
      </c>
      <c r="BD212" s="27">
        <f t="shared" si="102"/>
        <v>0</v>
      </c>
      <c r="BF212" s="76">
        <f t="shared" si="97"/>
        <v>0</v>
      </c>
      <c r="BG212" s="76"/>
    </row>
    <row r="213" spans="1:59" ht="16.5" customHeight="1">
      <c r="A213" s="1" t="s">
        <v>429</v>
      </c>
      <c r="B213" s="109" t="s">
        <v>541</v>
      </c>
      <c r="C213" s="41"/>
      <c r="D213" s="41"/>
      <c r="E213" s="109" t="s">
        <v>551</v>
      </c>
      <c r="F213" s="109" t="s">
        <v>477</v>
      </c>
      <c r="G213" s="39">
        <v>40000000</v>
      </c>
      <c r="H213" s="73"/>
      <c r="I213" s="5"/>
      <c r="J213" s="5"/>
      <c r="K213" s="5"/>
      <c r="L213" s="5"/>
      <c r="M213" s="5"/>
      <c r="N213" s="5"/>
      <c r="O213" s="5"/>
      <c r="P213" s="5"/>
      <c r="Q213" s="5"/>
      <c r="R213" s="5">
        <f t="shared" si="98"/>
        <v>0</v>
      </c>
      <c r="S213" s="5"/>
      <c r="T213" s="5"/>
      <c r="U213" s="5"/>
      <c r="V213" s="5"/>
      <c r="W213" s="5"/>
      <c r="X213" s="5"/>
      <c r="Y213" s="5"/>
      <c r="Z213" s="5">
        <f t="shared" si="99"/>
        <v>0</v>
      </c>
      <c r="AA213" s="89">
        <f t="shared" si="100"/>
        <v>40000000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>
        <v>10000000</v>
      </c>
      <c r="AS213" s="5"/>
      <c r="AT213" s="5">
        <v>10000000</v>
      </c>
      <c r="AU213" s="5"/>
      <c r="AV213" s="5">
        <v>10000000</v>
      </c>
      <c r="AW213" s="5"/>
      <c r="AX213" s="5">
        <v>10000000</v>
      </c>
      <c r="AY213" s="5"/>
      <c r="AZ213" s="5">
        <f t="shared" si="83"/>
        <v>40000000</v>
      </c>
      <c r="BA213" s="15">
        <f t="shared" si="84"/>
        <v>0</v>
      </c>
      <c r="BB213" s="5">
        <f t="shared" si="101"/>
        <v>40000000</v>
      </c>
      <c r="BD213" s="27">
        <f t="shared" si="102"/>
        <v>0</v>
      </c>
      <c r="BF213" s="76">
        <f t="shared" si="97"/>
        <v>0</v>
      </c>
      <c r="BG213" s="76"/>
    </row>
    <row r="214" spans="1:59" ht="16.5" customHeight="1">
      <c r="A214" s="1" t="s">
        <v>430</v>
      </c>
      <c r="B214" s="109" t="s">
        <v>541</v>
      </c>
      <c r="C214" s="41"/>
      <c r="D214" s="41"/>
      <c r="E214" s="109" t="s">
        <v>551</v>
      </c>
      <c r="F214" s="109" t="s">
        <v>497</v>
      </c>
      <c r="G214" s="39">
        <v>155000000</v>
      </c>
      <c r="H214" s="73"/>
      <c r="I214" s="5"/>
      <c r="J214" s="5"/>
      <c r="K214" s="5"/>
      <c r="L214" s="5"/>
      <c r="M214" s="5"/>
      <c r="N214" s="5"/>
      <c r="O214" s="5"/>
      <c r="P214" s="5"/>
      <c r="Q214" s="5"/>
      <c r="R214" s="5">
        <f t="shared" si="98"/>
        <v>0</v>
      </c>
      <c r="S214" s="5"/>
      <c r="T214" s="5"/>
      <c r="U214" s="5"/>
      <c r="V214" s="5"/>
      <c r="W214" s="5"/>
      <c r="X214" s="5"/>
      <c r="Y214" s="5"/>
      <c r="Z214" s="5">
        <f t="shared" si="99"/>
        <v>0</v>
      </c>
      <c r="AA214" s="89">
        <f t="shared" si="100"/>
        <v>155000000</v>
      </c>
      <c r="AB214" s="5"/>
      <c r="AC214" s="5"/>
      <c r="AD214" s="5">
        <v>15500000</v>
      </c>
      <c r="AE214" s="5"/>
      <c r="AF214" s="5">
        <v>15500000</v>
      </c>
      <c r="AG214" s="5">
        <v>10000000</v>
      </c>
      <c r="AH214" s="5">
        <v>15500000</v>
      </c>
      <c r="AI214" s="5">
        <v>10000000</v>
      </c>
      <c r="AJ214" s="5">
        <v>15500000</v>
      </c>
      <c r="AK214" s="5">
        <v>7500000</v>
      </c>
      <c r="AL214" s="5">
        <v>15500000</v>
      </c>
      <c r="AM214" s="5"/>
      <c r="AN214" s="5">
        <v>15500000</v>
      </c>
      <c r="AO214" s="5"/>
      <c r="AP214" s="5">
        <v>15500000</v>
      </c>
      <c r="AQ214" s="5"/>
      <c r="AR214" s="5">
        <v>15500000</v>
      </c>
      <c r="AS214" s="5"/>
      <c r="AT214" s="5">
        <v>15500000</v>
      </c>
      <c r="AU214" s="5"/>
      <c r="AV214" s="5">
        <v>15500000</v>
      </c>
      <c r="AW214" s="5"/>
      <c r="AX214" s="5"/>
      <c r="AY214" s="5"/>
      <c r="AZ214" s="5">
        <f t="shared" si="83"/>
        <v>155000000</v>
      </c>
      <c r="BA214" s="15">
        <f t="shared" si="84"/>
        <v>27500000</v>
      </c>
      <c r="BB214" s="5">
        <f t="shared" si="101"/>
        <v>127500000</v>
      </c>
      <c r="BD214" s="27">
        <f t="shared" si="102"/>
        <v>0</v>
      </c>
      <c r="BF214" s="76">
        <f t="shared" si="97"/>
        <v>0</v>
      </c>
      <c r="BG214" s="76"/>
    </row>
    <row r="215" spans="1:59" ht="16.5" customHeight="1">
      <c r="A215" s="1" t="s">
        <v>431</v>
      </c>
      <c r="B215" s="109" t="s">
        <v>541</v>
      </c>
      <c r="C215" s="41"/>
      <c r="D215" s="41"/>
      <c r="E215" s="109" t="s">
        <v>551</v>
      </c>
      <c r="F215" s="109" t="s">
        <v>485</v>
      </c>
      <c r="G215" s="39">
        <v>125000000</v>
      </c>
      <c r="H215" s="73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98"/>
        <v>0</v>
      </c>
      <c r="S215" s="5"/>
      <c r="T215" s="5"/>
      <c r="U215" s="5"/>
      <c r="V215" s="5"/>
      <c r="W215" s="5"/>
      <c r="X215" s="5"/>
      <c r="Y215" s="5"/>
      <c r="Z215" s="5">
        <f t="shared" si="99"/>
        <v>0</v>
      </c>
      <c r="AA215" s="89">
        <f t="shared" si="100"/>
        <v>125000000</v>
      </c>
      <c r="AB215" s="5"/>
      <c r="AC215" s="5"/>
      <c r="AD215" s="5">
        <v>12500000</v>
      </c>
      <c r="AE215" s="5"/>
      <c r="AF215" s="5">
        <v>12500000</v>
      </c>
      <c r="AG215" s="5"/>
      <c r="AH215" s="5">
        <v>12500000</v>
      </c>
      <c r="AI215" s="5"/>
      <c r="AJ215" s="5">
        <v>12500000</v>
      </c>
      <c r="AK215" s="5"/>
      <c r="AL215" s="5">
        <v>12500000</v>
      </c>
      <c r="AM215" s="5"/>
      <c r="AN215" s="5">
        <v>12500000</v>
      </c>
      <c r="AO215" s="5"/>
      <c r="AP215" s="5">
        <v>12500000</v>
      </c>
      <c r="AQ215" s="5"/>
      <c r="AR215" s="5">
        <v>12500000</v>
      </c>
      <c r="AS215" s="5"/>
      <c r="AT215" s="5">
        <v>12500000</v>
      </c>
      <c r="AU215" s="5"/>
      <c r="AV215" s="5">
        <v>12500000</v>
      </c>
      <c r="AW215" s="5"/>
      <c r="AX215" s="5"/>
      <c r="AY215" s="5"/>
      <c r="AZ215" s="5">
        <f t="shared" si="83"/>
        <v>125000000</v>
      </c>
      <c r="BA215" s="15">
        <f t="shared" si="84"/>
        <v>0</v>
      </c>
      <c r="BB215" s="5">
        <f t="shared" si="101"/>
        <v>125000000</v>
      </c>
      <c r="BD215" s="27">
        <f t="shared" si="102"/>
        <v>0</v>
      </c>
      <c r="BF215" s="76">
        <f t="shared" si="97"/>
        <v>0</v>
      </c>
      <c r="BG215" s="76"/>
    </row>
    <row r="216" spans="1:59" ht="16.5" customHeight="1">
      <c r="A216" s="1" t="s">
        <v>432</v>
      </c>
      <c r="B216" s="109" t="s">
        <v>541</v>
      </c>
      <c r="C216" s="41"/>
      <c r="D216" s="41"/>
      <c r="E216" s="109" t="s">
        <v>551</v>
      </c>
      <c r="F216" s="109" t="s">
        <v>473</v>
      </c>
      <c r="G216" s="39">
        <v>25000000</v>
      </c>
      <c r="H216" s="73"/>
      <c r="I216" s="5"/>
      <c r="J216" s="5"/>
      <c r="K216" s="5"/>
      <c r="L216" s="5"/>
      <c r="M216" s="5"/>
      <c r="N216" s="5"/>
      <c r="O216" s="5"/>
      <c r="P216" s="5"/>
      <c r="Q216" s="5"/>
      <c r="R216" s="5">
        <f t="shared" si="98"/>
        <v>0</v>
      </c>
      <c r="S216" s="5"/>
      <c r="T216" s="5"/>
      <c r="U216" s="5"/>
      <c r="V216" s="5"/>
      <c r="W216" s="5"/>
      <c r="X216" s="5"/>
      <c r="Y216" s="5"/>
      <c r="Z216" s="5">
        <v>307500000</v>
      </c>
      <c r="AA216" s="89">
        <f t="shared" si="100"/>
        <v>332500000</v>
      </c>
      <c r="AB216" s="5"/>
      <c r="AC216" s="5"/>
      <c r="AD216" s="5">
        <v>5000000</v>
      </c>
      <c r="AE216" s="5"/>
      <c r="AF216" s="5">
        <v>5000000</v>
      </c>
      <c r="AG216" s="5"/>
      <c r="AH216" s="5">
        <v>39166666</v>
      </c>
      <c r="AI216" s="5"/>
      <c r="AJ216" s="5">
        <v>39166666</v>
      </c>
      <c r="AK216" s="5"/>
      <c r="AL216" s="5">
        <v>39166666</v>
      </c>
      <c r="AM216" s="5"/>
      <c r="AN216" s="5">
        <v>34166666</v>
      </c>
      <c r="AO216" s="5"/>
      <c r="AP216" s="5">
        <v>34166666</v>
      </c>
      <c r="AQ216" s="5"/>
      <c r="AR216" s="5">
        <v>34166666</v>
      </c>
      <c r="AS216" s="5"/>
      <c r="AT216" s="5">
        <v>34166666</v>
      </c>
      <c r="AU216" s="5"/>
      <c r="AV216" s="5">
        <v>34166666</v>
      </c>
      <c r="AW216" s="5"/>
      <c r="AX216" s="5">
        <v>34166672</v>
      </c>
      <c r="AY216" s="5"/>
      <c r="AZ216" s="5">
        <f t="shared" si="83"/>
        <v>332500000</v>
      </c>
      <c r="BA216" s="15">
        <f t="shared" si="84"/>
        <v>0</v>
      </c>
      <c r="BB216" s="5">
        <f t="shared" si="101"/>
        <v>332500000</v>
      </c>
      <c r="BD216" s="27">
        <f t="shared" si="102"/>
        <v>0</v>
      </c>
      <c r="BF216" s="76">
        <f t="shared" si="97"/>
        <v>0</v>
      </c>
      <c r="BG216" s="76"/>
    </row>
    <row r="217" spans="1:59" ht="16.5" customHeight="1">
      <c r="A217" s="1" t="s">
        <v>433</v>
      </c>
      <c r="B217" s="109" t="s">
        <v>541</v>
      </c>
      <c r="C217" s="41"/>
      <c r="D217" s="41"/>
      <c r="E217" s="109" t="s">
        <v>551</v>
      </c>
      <c r="F217" s="109" t="s">
        <v>497</v>
      </c>
      <c r="G217" s="39">
        <v>296000000</v>
      </c>
      <c r="H217" s="73"/>
      <c r="I217" s="5"/>
      <c r="J217" s="5"/>
      <c r="K217" s="5"/>
      <c r="L217" s="5"/>
      <c r="M217" s="5"/>
      <c r="N217" s="5"/>
      <c r="O217" s="5"/>
      <c r="P217" s="5"/>
      <c r="Q217" s="5"/>
      <c r="R217" s="5">
        <f t="shared" si="98"/>
        <v>0</v>
      </c>
      <c r="S217" s="5"/>
      <c r="T217" s="5"/>
      <c r="U217" s="5"/>
      <c r="V217" s="5"/>
      <c r="W217" s="5"/>
      <c r="X217" s="5"/>
      <c r="Y217" s="5"/>
      <c r="Z217" s="5">
        <f t="shared" si="99"/>
        <v>0</v>
      </c>
      <c r="AA217" s="89">
        <f t="shared" si="100"/>
        <v>296000000</v>
      </c>
      <c r="AB217" s="5"/>
      <c r="AC217" s="5"/>
      <c r="AD217" s="5">
        <v>29600000</v>
      </c>
      <c r="AE217" s="5">
        <v>4600000</v>
      </c>
      <c r="AF217" s="5">
        <v>29600000</v>
      </c>
      <c r="AG217" s="5">
        <v>94300000</v>
      </c>
      <c r="AH217" s="5">
        <v>29600000</v>
      </c>
      <c r="AI217" s="5">
        <v>62100000</v>
      </c>
      <c r="AJ217" s="5">
        <v>29600000</v>
      </c>
      <c r="AK217" s="5">
        <v>32200000</v>
      </c>
      <c r="AL217" s="5">
        <v>29600000</v>
      </c>
      <c r="AM217" s="5"/>
      <c r="AN217" s="5">
        <v>29600000</v>
      </c>
      <c r="AO217" s="5"/>
      <c r="AP217" s="5">
        <v>29600000</v>
      </c>
      <c r="AQ217" s="5"/>
      <c r="AR217" s="5">
        <v>29600000</v>
      </c>
      <c r="AS217" s="5"/>
      <c r="AT217" s="5">
        <v>29600000</v>
      </c>
      <c r="AU217" s="5"/>
      <c r="AV217" s="5">
        <v>29600000</v>
      </c>
      <c r="AW217" s="5"/>
      <c r="AX217" s="5"/>
      <c r="AY217" s="5"/>
      <c r="AZ217" s="5">
        <f t="shared" si="83"/>
        <v>296000000</v>
      </c>
      <c r="BA217" s="15">
        <f t="shared" si="84"/>
        <v>193200000</v>
      </c>
      <c r="BB217" s="5">
        <f t="shared" si="101"/>
        <v>102800000</v>
      </c>
      <c r="BD217" s="27">
        <f t="shared" si="102"/>
        <v>0</v>
      </c>
      <c r="BF217" s="76">
        <f t="shared" si="97"/>
        <v>0</v>
      </c>
      <c r="BG217" s="76"/>
    </row>
    <row r="218" spans="1:59" ht="16.5" customHeight="1">
      <c r="A218" s="1" t="s">
        <v>434</v>
      </c>
      <c r="B218" s="109" t="s">
        <v>542</v>
      </c>
      <c r="C218" s="41"/>
      <c r="D218" s="41"/>
      <c r="E218" s="109" t="s">
        <v>551</v>
      </c>
      <c r="F218" s="109" t="s">
        <v>477</v>
      </c>
      <c r="G218" s="39">
        <v>48492000</v>
      </c>
      <c r="H218" s="7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89">
        <f t="shared" si="100"/>
        <v>48492000</v>
      </c>
      <c r="AB218" s="5"/>
      <c r="AC218" s="5"/>
      <c r="AD218" s="5">
        <v>4408364</v>
      </c>
      <c r="AE218" s="5"/>
      <c r="AF218" s="5">
        <v>4408364</v>
      </c>
      <c r="AG218" s="5"/>
      <c r="AH218" s="5">
        <v>4408364</v>
      </c>
      <c r="AI218" s="5"/>
      <c r="AJ218" s="5">
        <v>4408364</v>
      </c>
      <c r="AK218" s="5"/>
      <c r="AL218" s="5">
        <v>4408364</v>
      </c>
      <c r="AM218" s="5"/>
      <c r="AN218" s="5">
        <v>4408364</v>
      </c>
      <c r="AO218" s="5"/>
      <c r="AP218" s="5">
        <v>4408364</v>
      </c>
      <c r="AQ218" s="5"/>
      <c r="AR218" s="5">
        <v>4408364</v>
      </c>
      <c r="AS218" s="5"/>
      <c r="AT218" s="5">
        <v>4408364</v>
      </c>
      <c r="AU218" s="5"/>
      <c r="AV218" s="5">
        <v>4408364</v>
      </c>
      <c r="AW218" s="5"/>
      <c r="AX218" s="5">
        <v>4408360</v>
      </c>
      <c r="AY218" s="5"/>
      <c r="AZ218" s="5">
        <f t="shared" si="83"/>
        <v>48492000</v>
      </c>
      <c r="BA218" s="15">
        <f t="shared" si="84"/>
        <v>0</v>
      </c>
      <c r="BB218" s="5">
        <f>AZ218-BA218</f>
        <v>48492000</v>
      </c>
      <c r="BD218" s="27"/>
      <c r="BF218" s="76">
        <f t="shared" si="97"/>
        <v>0</v>
      </c>
      <c r="BG218" s="76"/>
    </row>
    <row r="219" spans="1:59" ht="16.5" customHeight="1">
      <c r="A219" s="1" t="s">
        <v>435</v>
      </c>
      <c r="B219" s="109" t="s">
        <v>542</v>
      </c>
      <c r="C219" s="41"/>
      <c r="D219" s="41"/>
      <c r="E219" s="109" t="s">
        <v>551</v>
      </c>
      <c r="F219" s="109" t="s">
        <v>497</v>
      </c>
      <c r="G219" s="39">
        <v>214200000</v>
      </c>
      <c r="H219" s="73"/>
      <c r="I219" s="5"/>
      <c r="J219" s="5"/>
      <c r="K219" s="5"/>
      <c r="L219" s="5"/>
      <c r="M219" s="5"/>
      <c r="N219" s="5"/>
      <c r="O219" s="5"/>
      <c r="P219" s="5"/>
      <c r="Q219" s="5"/>
      <c r="R219" s="5">
        <f>+K219+L219+M219+N219+O219+P219+Q219</f>
        <v>0</v>
      </c>
      <c r="S219" s="5"/>
      <c r="T219" s="5"/>
      <c r="U219" s="5"/>
      <c r="V219" s="5"/>
      <c r="W219" s="5"/>
      <c r="X219" s="5"/>
      <c r="Y219" s="5"/>
      <c r="Z219" s="5">
        <f>+S219+T219+U219+V219+W219+X219+Y219</f>
        <v>0</v>
      </c>
      <c r="AA219" s="89">
        <f aca="true" t="shared" si="103" ref="AA219:AA231">+G219+H219-I219-J219-R219+Z219</f>
        <v>214200000</v>
      </c>
      <c r="AB219" s="5"/>
      <c r="AC219" s="5"/>
      <c r="AD219" s="5">
        <v>21420000</v>
      </c>
      <c r="AE219" s="5"/>
      <c r="AF219" s="5">
        <v>21420000</v>
      </c>
      <c r="AG219" s="5">
        <v>21700000</v>
      </c>
      <c r="AH219" s="5">
        <v>21420000</v>
      </c>
      <c r="AI219" s="5">
        <v>21600000</v>
      </c>
      <c r="AJ219" s="5">
        <v>21420000</v>
      </c>
      <c r="AK219" s="5">
        <v>18800000</v>
      </c>
      <c r="AL219" s="5">
        <v>21420000</v>
      </c>
      <c r="AM219" s="5"/>
      <c r="AN219" s="5">
        <v>21420000</v>
      </c>
      <c r="AO219" s="5"/>
      <c r="AP219" s="5">
        <v>21420000</v>
      </c>
      <c r="AQ219" s="5"/>
      <c r="AR219" s="5">
        <v>21420000</v>
      </c>
      <c r="AS219" s="5"/>
      <c r="AT219" s="5">
        <v>21420000</v>
      </c>
      <c r="AU219" s="5"/>
      <c r="AV219" s="5">
        <v>21420000</v>
      </c>
      <c r="AW219" s="5"/>
      <c r="AX219" s="5"/>
      <c r="AY219" s="5"/>
      <c r="AZ219" s="5">
        <f t="shared" si="83"/>
        <v>214200000</v>
      </c>
      <c r="BA219" s="15">
        <f t="shared" si="84"/>
        <v>62100000</v>
      </c>
      <c r="BB219" s="5">
        <f>+AA219-BA219</f>
        <v>152100000</v>
      </c>
      <c r="BD219" s="27">
        <f>+AA219-AZ219</f>
        <v>0</v>
      </c>
      <c r="BF219" s="76">
        <f t="shared" si="97"/>
        <v>0</v>
      </c>
      <c r="BG219" s="76"/>
    </row>
    <row r="220" spans="1:59" ht="16.5" customHeight="1">
      <c r="A220" s="1" t="s">
        <v>436</v>
      </c>
      <c r="B220" s="109" t="s">
        <v>543</v>
      </c>
      <c r="C220" s="41"/>
      <c r="D220" s="41"/>
      <c r="E220" s="109" t="s">
        <v>551</v>
      </c>
      <c r="F220" s="109" t="s">
        <v>473</v>
      </c>
      <c r="G220" s="39">
        <v>230000000</v>
      </c>
      <c r="H220" s="73">
        <v>32000000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>
        <v>10000000</v>
      </c>
      <c r="AA220" s="89">
        <f t="shared" si="103"/>
        <v>272000000</v>
      </c>
      <c r="AB220" s="5"/>
      <c r="AC220" s="5"/>
      <c r="AD220" s="5">
        <v>23000000</v>
      </c>
      <c r="AE220" s="5">
        <v>3000000</v>
      </c>
      <c r="AF220" s="5">
        <v>23000000</v>
      </c>
      <c r="AG220" s="5">
        <v>25000000</v>
      </c>
      <c r="AH220" s="5">
        <v>25000000</v>
      </c>
      <c r="AI220" s="5">
        <v>23000000</v>
      </c>
      <c r="AJ220" s="5">
        <v>25000000</v>
      </c>
      <c r="AK220" s="5">
        <v>19500000</v>
      </c>
      <c r="AL220" s="5">
        <v>25000000</v>
      </c>
      <c r="AM220" s="5"/>
      <c r="AN220" s="5">
        <v>25000000</v>
      </c>
      <c r="AO220" s="5"/>
      <c r="AP220" s="5">
        <v>25000000</v>
      </c>
      <c r="AQ220" s="5"/>
      <c r="AR220" s="5">
        <v>25000000</v>
      </c>
      <c r="AS220" s="5"/>
      <c r="AT220" s="5">
        <v>25000000</v>
      </c>
      <c r="AU220" s="5"/>
      <c r="AV220" s="5">
        <v>25000000</v>
      </c>
      <c r="AW220" s="5"/>
      <c r="AX220" s="5">
        <v>26000000</v>
      </c>
      <c r="AY220" s="5"/>
      <c r="AZ220" s="5">
        <f t="shared" si="83"/>
        <v>272000000</v>
      </c>
      <c r="BA220" s="15">
        <f t="shared" si="84"/>
        <v>70500000</v>
      </c>
      <c r="BB220" s="5">
        <f aca="true" t="shared" si="104" ref="BB220:BB229">AZ220-BA220</f>
        <v>201500000</v>
      </c>
      <c r="BD220" s="27"/>
      <c r="BF220" s="76">
        <f t="shared" si="97"/>
        <v>0</v>
      </c>
      <c r="BG220" s="76"/>
    </row>
    <row r="221" spans="1:59" ht="16.5" customHeight="1">
      <c r="A221" s="1" t="s">
        <v>437</v>
      </c>
      <c r="B221" s="109" t="s">
        <v>544</v>
      </c>
      <c r="C221" s="41"/>
      <c r="D221" s="41"/>
      <c r="E221" s="109" t="s">
        <v>551</v>
      </c>
      <c r="F221" s="109" t="s">
        <v>497</v>
      </c>
      <c r="G221" s="39">
        <v>0</v>
      </c>
      <c r="H221" s="73">
        <v>43751392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89">
        <f t="shared" si="103"/>
        <v>43751392</v>
      </c>
      <c r="AB221" s="5"/>
      <c r="AC221" s="5"/>
      <c r="AD221" s="5"/>
      <c r="AE221" s="5"/>
      <c r="AF221" s="5"/>
      <c r="AG221" s="5"/>
      <c r="AH221" s="5">
        <v>4861265</v>
      </c>
      <c r="AI221" s="5"/>
      <c r="AJ221" s="5">
        <v>4861265</v>
      </c>
      <c r="AK221" s="5"/>
      <c r="AL221" s="5">
        <v>4861265</v>
      </c>
      <c r="AM221" s="5"/>
      <c r="AN221" s="5">
        <v>4861265</v>
      </c>
      <c r="AO221" s="5"/>
      <c r="AP221" s="5">
        <v>4861265</v>
      </c>
      <c r="AQ221" s="5"/>
      <c r="AR221" s="5">
        <v>4861265</v>
      </c>
      <c r="AS221" s="5"/>
      <c r="AT221" s="5">
        <v>4861265</v>
      </c>
      <c r="AU221" s="5"/>
      <c r="AV221" s="5">
        <v>4861265</v>
      </c>
      <c r="AW221" s="5"/>
      <c r="AX221" s="5">
        <v>4861272</v>
      </c>
      <c r="AY221" s="5"/>
      <c r="AZ221" s="5">
        <f t="shared" si="83"/>
        <v>43751392</v>
      </c>
      <c r="BA221" s="15">
        <f t="shared" si="84"/>
        <v>0</v>
      </c>
      <c r="BB221" s="5">
        <f t="shared" si="104"/>
        <v>43751392</v>
      </c>
      <c r="BD221" s="27"/>
      <c r="BF221" s="76">
        <f t="shared" si="97"/>
        <v>0</v>
      </c>
      <c r="BG221" s="76"/>
    </row>
    <row r="222" spans="1:59" ht="16.5" customHeight="1">
      <c r="A222" s="1" t="s">
        <v>438</v>
      </c>
      <c r="B222" s="109" t="s">
        <v>544</v>
      </c>
      <c r="C222" s="41"/>
      <c r="D222" s="41"/>
      <c r="E222" s="109" t="s">
        <v>551</v>
      </c>
      <c r="F222" s="109" t="s">
        <v>481</v>
      </c>
      <c r="G222" s="39">
        <v>0</v>
      </c>
      <c r="H222" s="73">
        <v>831141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89">
        <f t="shared" si="103"/>
        <v>831141</v>
      </c>
      <c r="AB222" s="5"/>
      <c r="AC222" s="5"/>
      <c r="AD222" s="5"/>
      <c r="AE222" s="5"/>
      <c r="AF222" s="5"/>
      <c r="AG222" s="5"/>
      <c r="AH222" s="5">
        <v>831141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>
        <f t="shared" si="83"/>
        <v>831141</v>
      </c>
      <c r="BA222" s="15">
        <f t="shared" si="84"/>
        <v>0</v>
      </c>
      <c r="BB222" s="5">
        <f t="shared" si="104"/>
        <v>831141</v>
      </c>
      <c r="BD222" s="27"/>
      <c r="BF222" s="76">
        <f t="shared" si="97"/>
        <v>0</v>
      </c>
      <c r="BG222" s="76"/>
    </row>
    <row r="223" spans="1:59" ht="16.5" customHeight="1">
      <c r="A223" s="1" t="s">
        <v>439</v>
      </c>
      <c r="B223" s="109" t="s">
        <v>544</v>
      </c>
      <c r="C223" s="41"/>
      <c r="D223" s="41"/>
      <c r="E223" s="109" t="s">
        <v>551</v>
      </c>
      <c r="F223" s="109" t="s">
        <v>473</v>
      </c>
      <c r="G223" s="39">
        <v>214002156</v>
      </c>
      <c r="H223" s="73">
        <v>1826363174</v>
      </c>
      <c r="I223" s="5"/>
      <c r="J223" s="5"/>
      <c r="K223" s="5"/>
      <c r="L223" s="5"/>
      <c r="M223" s="5"/>
      <c r="N223" s="5"/>
      <c r="O223" s="5"/>
      <c r="P223" s="5"/>
      <c r="Q223" s="5"/>
      <c r="R223" s="5">
        <v>1630000000</v>
      </c>
      <c r="S223" s="5"/>
      <c r="T223" s="5"/>
      <c r="U223" s="5"/>
      <c r="V223" s="5"/>
      <c r="W223" s="5"/>
      <c r="X223" s="5"/>
      <c r="Y223" s="5"/>
      <c r="Z223" s="5"/>
      <c r="AA223" s="89">
        <f t="shared" si="103"/>
        <v>410365330</v>
      </c>
      <c r="AB223" s="5"/>
      <c r="AC223" s="5"/>
      <c r="AD223" s="5">
        <v>21400216</v>
      </c>
      <c r="AE223" s="5"/>
      <c r="AF223" s="5">
        <v>21400216</v>
      </c>
      <c r="AG223" s="5"/>
      <c r="AH223" s="5">
        <v>21400216</v>
      </c>
      <c r="AI223" s="5"/>
      <c r="AJ223" s="5">
        <v>43200216</v>
      </c>
      <c r="AK223" s="5"/>
      <c r="AL223" s="5">
        <v>43200216</v>
      </c>
      <c r="AM223" s="5"/>
      <c r="AN223" s="5">
        <v>43200216</v>
      </c>
      <c r="AO223" s="5"/>
      <c r="AP223" s="5">
        <v>43200216</v>
      </c>
      <c r="AQ223" s="5"/>
      <c r="AR223" s="5">
        <v>43200216</v>
      </c>
      <c r="AS223" s="5"/>
      <c r="AT223" s="5">
        <v>43200216</v>
      </c>
      <c r="AU223" s="5"/>
      <c r="AV223" s="5">
        <v>43200212</v>
      </c>
      <c r="AW223" s="5"/>
      <c r="AX223" s="5">
        <v>43763174</v>
      </c>
      <c r="AY223" s="5"/>
      <c r="AZ223" s="5">
        <f t="shared" si="83"/>
        <v>410365330</v>
      </c>
      <c r="BA223" s="15">
        <f t="shared" si="84"/>
        <v>0</v>
      </c>
      <c r="BB223" s="5">
        <f t="shared" si="104"/>
        <v>410365330</v>
      </c>
      <c r="BD223" s="27"/>
      <c r="BF223" s="76">
        <f t="shared" si="97"/>
        <v>0</v>
      </c>
      <c r="BG223" s="76"/>
    </row>
    <row r="224" spans="1:59" ht="16.5" customHeight="1">
      <c r="A224" s="1" t="s">
        <v>440</v>
      </c>
      <c r="B224" s="109" t="s">
        <v>545</v>
      </c>
      <c r="C224" s="41"/>
      <c r="D224" s="41"/>
      <c r="E224" s="109" t="s">
        <v>551</v>
      </c>
      <c r="F224" s="109" t="s">
        <v>473</v>
      </c>
      <c r="G224" s="39">
        <v>0</v>
      </c>
      <c r="H224" s="73">
        <v>23000000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89">
        <f t="shared" si="103"/>
        <v>23000000</v>
      </c>
      <c r="AB224" s="5"/>
      <c r="AC224" s="5"/>
      <c r="AD224" s="5"/>
      <c r="AE224" s="5"/>
      <c r="AF224" s="5"/>
      <c r="AG224" s="5"/>
      <c r="AH224" s="5">
        <v>2555555</v>
      </c>
      <c r="AI224" s="5"/>
      <c r="AJ224" s="5">
        <v>2555555</v>
      </c>
      <c r="AK224" s="5"/>
      <c r="AL224" s="5">
        <v>2555555</v>
      </c>
      <c r="AM224" s="5"/>
      <c r="AN224" s="5">
        <v>2555555</v>
      </c>
      <c r="AO224" s="5"/>
      <c r="AP224" s="5">
        <v>2555555</v>
      </c>
      <c r="AQ224" s="5"/>
      <c r="AR224" s="5">
        <v>2555555</v>
      </c>
      <c r="AS224" s="5"/>
      <c r="AT224" s="5">
        <v>2555555</v>
      </c>
      <c r="AU224" s="5"/>
      <c r="AV224" s="5">
        <v>2555555</v>
      </c>
      <c r="AW224" s="5"/>
      <c r="AX224" s="5">
        <v>2555560</v>
      </c>
      <c r="AY224" s="5"/>
      <c r="AZ224" s="5">
        <f t="shared" si="83"/>
        <v>23000000</v>
      </c>
      <c r="BA224" s="15">
        <f t="shared" si="84"/>
        <v>0</v>
      </c>
      <c r="BB224" s="5">
        <f t="shared" si="104"/>
        <v>23000000</v>
      </c>
      <c r="BD224" s="27"/>
      <c r="BF224" s="76">
        <f t="shared" si="97"/>
        <v>0</v>
      </c>
      <c r="BG224" s="76"/>
    </row>
    <row r="225" spans="1:59" ht="16.5" customHeight="1">
      <c r="A225" s="1" t="s">
        <v>441</v>
      </c>
      <c r="B225" s="109" t="s">
        <v>595</v>
      </c>
      <c r="C225" s="41"/>
      <c r="D225" s="41"/>
      <c r="E225" s="109" t="s">
        <v>551</v>
      </c>
      <c r="F225" s="109" t="s">
        <v>588</v>
      </c>
      <c r="G225" s="39">
        <v>0</v>
      </c>
      <c r="H225" s="7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>
        <v>20000000</v>
      </c>
      <c r="AA225" s="89">
        <f t="shared" si="103"/>
        <v>20000000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>
        <v>20000000</v>
      </c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>
        <f t="shared" si="83"/>
        <v>20000000</v>
      </c>
      <c r="BA225" s="15">
        <f t="shared" si="84"/>
        <v>0</v>
      </c>
      <c r="BB225" s="5">
        <f t="shared" si="104"/>
        <v>20000000</v>
      </c>
      <c r="BD225" s="27"/>
      <c r="BF225" s="76">
        <f t="shared" si="97"/>
        <v>0</v>
      </c>
      <c r="BG225" s="76"/>
    </row>
    <row r="226" spans="1:59" ht="16.5" customHeight="1">
      <c r="A226" s="1" t="s">
        <v>596</v>
      </c>
      <c r="B226" s="109" t="s">
        <v>595</v>
      </c>
      <c r="C226" s="41"/>
      <c r="D226" s="41"/>
      <c r="E226" s="109" t="s">
        <v>551</v>
      </c>
      <c r="F226" s="109" t="s">
        <v>594</v>
      </c>
      <c r="G226" s="39">
        <v>0</v>
      </c>
      <c r="H226" s="7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>
        <v>5397900</v>
      </c>
      <c r="AA226" s="89">
        <f t="shared" si="103"/>
        <v>5397900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>
        <v>5397900</v>
      </c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>
        <f t="shared" si="83"/>
        <v>5397900</v>
      </c>
      <c r="BA226" s="15">
        <f t="shared" si="84"/>
        <v>0</v>
      </c>
      <c r="BB226" s="5">
        <f t="shared" si="104"/>
        <v>5397900</v>
      </c>
      <c r="BD226" s="27"/>
      <c r="BF226" s="76">
        <f t="shared" si="97"/>
        <v>0</v>
      </c>
      <c r="BG226" s="76"/>
    </row>
    <row r="227" spans="1:59" ht="16.5" customHeight="1">
      <c r="A227" s="1" t="s">
        <v>597</v>
      </c>
      <c r="B227" s="109" t="s">
        <v>595</v>
      </c>
      <c r="C227" s="41"/>
      <c r="D227" s="41"/>
      <c r="E227" s="109" t="s">
        <v>551</v>
      </c>
      <c r="F227" s="109" t="s">
        <v>473</v>
      </c>
      <c r="G227" s="39">
        <v>0</v>
      </c>
      <c r="H227" s="7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>
        <v>1660868888.49</v>
      </c>
      <c r="AA227" s="89">
        <f t="shared" si="103"/>
        <v>1660868888.49</v>
      </c>
      <c r="AB227" s="5"/>
      <c r="AC227" s="5"/>
      <c r="AD227" s="5"/>
      <c r="AE227" s="5"/>
      <c r="AF227" s="5"/>
      <c r="AG227" s="5"/>
      <c r="AH227" s="5"/>
      <c r="AI227" s="5"/>
      <c r="AJ227" s="5">
        <v>207608611</v>
      </c>
      <c r="AK227" s="5"/>
      <c r="AL227" s="5">
        <v>207608611</v>
      </c>
      <c r="AM227" s="5"/>
      <c r="AN227" s="5">
        <v>207608611</v>
      </c>
      <c r="AO227" s="5"/>
      <c r="AP227" s="5">
        <v>207608611</v>
      </c>
      <c r="AQ227" s="5"/>
      <c r="AR227" s="5">
        <v>207608611</v>
      </c>
      <c r="AS227" s="5"/>
      <c r="AT227" s="5">
        <v>207608611</v>
      </c>
      <c r="AU227" s="5"/>
      <c r="AV227" s="5">
        <v>207608611</v>
      </c>
      <c r="AW227" s="5"/>
      <c r="AX227" s="5">
        <v>207608611.49</v>
      </c>
      <c r="AY227" s="5"/>
      <c r="AZ227" s="5">
        <f t="shared" si="83"/>
        <v>1660868888.49</v>
      </c>
      <c r="BA227" s="15">
        <f t="shared" si="84"/>
        <v>0</v>
      </c>
      <c r="BB227" s="5">
        <f t="shared" si="104"/>
        <v>1660868888.49</v>
      </c>
      <c r="BD227" s="27"/>
      <c r="BF227" s="76">
        <f t="shared" si="97"/>
        <v>0</v>
      </c>
      <c r="BG227" s="76"/>
    </row>
    <row r="228" spans="1:60" ht="16.5" customHeight="1">
      <c r="A228" s="1" t="s">
        <v>598</v>
      </c>
      <c r="B228" s="109" t="s">
        <v>546</v>
      </c>
      <c r="C228" s="41"/>
      <c r="D228" s="41"/>
      <c r="E228" s="109" t="s">
        <v>551</v>
      </c>
      <c r="F228" s="109" t="s">
        <v>497</v>
      </c>
      <c r="G228" s="39">
        <v>0</v>
      </c>
      <c r="H228" s="73">
        <v>29357649.29</v>
      </c>
      <c r="I228" s="5"/>
      <c r="J228" s="5"/>
      <c r="K228" s="5"/>
      <c r="L228" s="5"/>
      <c r="M228" s="5"/>
      <c r="N228" s="5"/>
      <c r="O228" s="5"/>
      <c r="P228" s="5"/>
      <c r="Q228" s="5"/>
      <c r="R228" s="73">
        <v>29357649.29</v>
      </c>
      <c r="S228" s="5"/>
      <c r="T228" s="5"/>
      <c r="U228" s="5"/>
      <c r="V228" s="5"/>
      <c r="W228" s="5"/>
      <c r="X228" s="5"/>
      <c r="Y228" s="5"/>
      <c r="Z228" s="5"/>
      <c r="AA228" s="89">
        <f t="shared" si="103"/>
        <v>0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>
        <f t="shared" si="83"/>
        <v>0</v>
      </c>
      <c r="BA228" s="15">
        <f t="shared" si="84"/>
        <v>0</v>
      </c>
      <c r="BB228" s="5">
        <f t="shared" si="104"/>
        <v>0</v>
      </c>
      <c r="BD228" s="27"/>
      <c r="BF228" s="76">
        <f t="shared" si="97"/>
        <v>0</v>
      </c>
      <c r="BG228" s="76"/>
      <c r="BH228" s="76">
        <f>BF228/4</f>
        <v>0</v>
      </c>
    </row>
    <row r="229" spans="1:60" ht="16.5" customHeight="1">
      <c r="A229" s="1" t="s">
        <v>599</v>
      </c>
      <c r="B229" s="109" t="s">
        <v>546</v>
      </c>
      <c r="C229" s="41"/>
      <c r="D229" s="41"/>
      <c r="E229" s="109" t="s">
        <v>551</v>
      </c>
      <c r="F229" s="109" t="s">
        <v>497</v>
      </c>
      <c r="G229" s="39">
        <v>0</v>
      </c>
      <c r="H229" s="73"/>
      <c r="I229" s="5"/>
      <c r="J229" s="5"/>
      <c r="K229" s="5"/>
      <c r="L229" s="5"/>
      <c r="M229" s="5"/>
      <c r="N229" s="5"/>
      <c r="O229" s="5"/>
      <c r="P229" s="5"/>
      <c r="Q229" s="5"/>
      <c r="R229" s="73"/>
      <c r="S229" s="5"/>
      <c r="T229" s="5"/>
      <c r="U229" s="5"/>
      <c r="V229" s="5"/>
      <c r="W229" s="5"/>
      <c r="X229" s="5"/>
      <c r="Y229" s="5"/>
      <c r="Z229" s="5">
        <v>9572878.49</v>
      </c>
      <c r="AA229" s="89">
        <f t="shared" si="103"/>
        <v>9572878.49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>
        <v>9572878.49</v>
      </c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>
        <f t="shared" si="83"/>
        <v>9572878.49</v>
      </c>
      <c r="BA229" s="15">
        <f t="shared" si="84"/>
        <v>0</v>
      </c>
      <c r="BB229" s="5">
        <f t="shared" si="104"/>
        <v>9572878.49</v>
      </c>
      <c r="BD229" s="27"/>
      <c r="BF229" s="76">
        <f t="shared" si="97"/>
        <v>0</v>
      </c>
      <c r="BG229" s="76"/>
      <c r="BH229" s="76"/>
    </row>
    <row r="230" spans="1:60" ht="16.5" customHeight="1">
      <c r="A230" s="1" t="s">
        <v>600</v>
      </c>
      <c r="B230" s="109" t="s">
        <v>546</v>
      </c>
      <c r="C230" s="41"/>
      <c r="D230" s="41"/>
      <c r="E230" s="109" t="s">
        <v>551</v>
      </c>
      <c r="F230" s="109" t="s">
        <v>473</v>
      </c>
      <c r="G230" s="39">
        <v>25190990</v>
      </c>
      <c r="H230" s="73"/>
      <c r="I230" s="5"/>
      <c r="J230" s="5"/>
      <c r="K230" s="5"/>
      <c r="L230" s="5"/>
      <c r="M230" s="5"/>
      <c r="N230" s="5"/>
      <c r="O230" s="5"/>
      <c r="P230" s="5"/>
      <c r="Q230" s="5"/>
      <c r="R230" s="5">
        <v>75618111.51</v>
      </c>
      <c r="S230" s="5"/>
      <c r="T230" s="5"/>
      <c r="U230" s="5"/>
      <c r="V230" s="5"/>
      <c r="W230" s="5"/>
      <c r="X230" s="5"/>
      <c r="Y230" s="5"/>
      <c r="Z230" s="5">
        <v>50427121.51</v>
      </c>
      <c r="AA230" s="89">
        <f>+G230+H230-I230-J230-R230+Z230</f>
        <v>0</v>
      </c>
      <c r="AB230" s="5">
        <v>0</v>
      </c>
      <c r="AC230" s="5"/>
      <c r="AD230" s="5">
        <v>0</v>
      </c>
      <c r="AE230" s="5"/>
      <c r="AF230" s="5">
        <v>0</v>
      </c>
      <c r="AG230" s="5">
        <v>0</v>
      </c>
      <c r="AH230" s="5">
        <v>5603013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>
        <v>-5603013</v>
      </c>
      <c r="AY230" s="5"/>
      <c r="AZ230" s="5">
        <f>+AB230+AD230+AF230+AH230+AJ230+AL230+AN230+AP230+AR230+AT230+AV230+AX230</f>
        <v>0</v>
      </c>
      <c r="BA230" s="15">
        <f>AY230+AW230+AU230+AS230+AQ230+AO230+AM230+AK230+AI230+AG230+AE230+AC230</f>
        <v>0</v>
      </c>
      <c r="BB230" s="5">
        <f>+AA230-BA230</f>
        <v>0</v>
      </c>
      <c r="BD230" s="27"/>
      <c r="BF230" s="76">
        <f t="shared" si="97"/>
        <v>0</v>
      </c>
      <c r="BG230" s="76"/>
      <c r="BH230" s="76"/>
    </row>
    <row r="231" spans="1:59" ht="16.5" customHeight="1">
      <c r="A231" s="1" t="s">
        <v>601</v>
      </c>
      <c r="B231" s="109" t="s">
        <v>546</v>
      </c>
      <c r="C231" s="41"/>
      <c r="D231" s="41"/>
      <c r="E231" s="109" t="s">
        <v>551</v>
      </c>
      <c r="F231" s="109" t="s">
        <v>473</v>
      </c>
      <c r="G231" s="39">
        <v>0</v>
      </c>
      <c r="H231" s="7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>
        <v>50427121.51</v>
      </c>
      <c r="AA231" s="89">
        <f t="shared" si="103"/>
        <v>50427121.51</v>
      </c>
      <c r="AB231" s="5">
        <v>0</v>
      </c>
      <c r="AC231" s="5"/>
      <c r="AD231" s="5">
        <v>0</v>
      </c>
      <c r="AE231" s="5"/>
      <c r="AF231" s="5">
        <v>0</v>
      </c>
      <c r="AG231" s="5">
        <v>0</v>
      </c>
      <c r="AH231" s="5">
        <v>5603013</v>
      </c>
      <c r="AI231" s="5"/>
      <c r="AJ231" s="5">
        <v>5603013</v>
      </c>
      <c r="AK231" s="5"/>
      <c r="AL231" s="5">
        <v>5603013</v>
      </c>
      <c r="AM231" s="5"/>
      <c r="AN231" s="5">
        <v>5603013</v>
      </c>
      <c r="AO231" s="5"/>
      <c r="AP231" s="5">
        <v>5603013</v>
      </c>
      <c r="AQ231" s="5"/>
      <c r="AR231" s="5">
        <v>5603013</v>
      </c>
      <c r="AS231" s="5"/>
      <c r="AT231" s="5">
        <v>5603013</v>
      </c>
      <c r="AU231" s="5"/>
      <c r="AV231" s="5">
        <v>5603013</v>
      </c>
      <c r="AW231" s="5"/>
      <c r="AX231" s="5">
        <v>5603017.51</v>
      </c>
      <c r="AY231" s="5"/>
      <c r="AZ231" s="5">
        <f t="shared" si="83"/>
        <v>50427121.51</v>
      </c>
      <c r="BA231" s="15">
        <f t="shared" si="84"/>
        <v>0</v>
      </c>
      <c r="BB231" s="5">
        <f>+AA231-BA231</f>
        <v>50427121.51</v>
      </c>
      <c r="BD231" s="27"/>
      <c r="BF231" s="76">
        <f t="shared" si="97"/>
        <v>0</v>
      </c>
      <c r="BG231" s="76"/>
    </row>
    <row r="232" spans="1:59" ht="16.5" customHeight="1">
      <c r="A232" s="36">
        <v>5</v>
      </c>
      <c r="B232" s="116" t="s">
        <v>244</v>
      </c>
      <c r="C232" s="116"/>
      <c r="D232" s="116"/>
      <c r="E232" s="116"/>
      <c r="F232" s="116"/>
      <c r="G232" s="94">
        <f>SUM(G233:G239)</f>
        <v>1148754337.56</v>
      </c>
      <c r="H232" s="73">
        <f aca="true" t="shared" si="105" ref="H232:BD232">SUM(H233:H239)</f>
        <v>0</v>
      </c>
      <c r="I232" s="5">
        <f t="shared" si="105"/>
        <v>0</v>
      </c>
      <c r="J232" s="5">
        <f t="shared" si="105"/>
        <v>0</v>
      </c>
      <c r="K232" s="5">
        <f t="shared" si="105"/>
        <v>0</v>
      </c>
      <c r="L232" s="5">
        <f t="shared" si="105"/>
        <v>0</v>
      </c>
      <c r="M232" s="5">
        <f t="shared" si="105"/>
        <v>0</v>
      </c>
      <c r="N232" s="5">
        <f t="shared" si="105"/>
        <v>0</v>
      </c>
      <c r="O232" s="5">
        <f t="shared" si="105"/>
        <v>0</v>
      </c>
      <c r="P232" s="5">
        <f t="shared" si="105"/>
        <v>0</v>
      </c>
      <c r="Q232" s="5">
        <f t="shared" si="105"/>
        <v>0</v>
      </c>
      <c r="R232" s="5">
        <f t="shared" si="105"/>
        <v>0</v>
      </c>
      <c r="S232" s="5">
        <f t="shared" si="105"/>
        <v>0</v>
      </c>
      <c r="T232" s="5">
        <f t="shared" si="105"/>
        <v>0</v>
      </c>
      <c r="U232" s="5">
        <f t="shared" si="105"/>
        <v>0</v>
      </c>
      <c r="V232" s="5">
        <f t="shared" si="105"/>
        <v>0</v>
      </c>
      <c r="W232" s="5">
        <f t="shared" si="105"/>
        <v>0</v>
      </c>
      <c r="X232" s="5">
        <f t="shared" si="105"/>
        <v>0</v>
      </c>
      <c r="Y232" s="5">
        <f t="shared" si="105"/>
        <v>0</v>
      </c>
      <c r="Z232" s="5">
        <f t="shared" si="105"/>
        <v>0</v>
      </c>
      <c r="AA232" s="106">
        <f t="shared" si="105"/>
        <v>1148754337.56</v>
      </c>
      <c r="AB232" s="5">
        <f>SUM(AB233:AB239)</f>
        <v>1148754337.56</v>
      </c>
      <c r="AC232" s="5">
        <f>SUM(AC233:AC239)</f>
        <v>538284500.02</v>
      </c>
      <c r="AD232" s="5">
        <f>SUM(AD233:AD239)</f>
        <v>0</v>
      </c>
      <c r="AE232" s="5">
        <f>SUM(AE233:AE239)</f>
        <v>130679235</v>
      </c>
      <c r="AF232" s="5">
        <f t="shared" si="105"/>
        <v>0</v>
      </c>
      <c r="AG232" s="55">
        <f>SUM(AG233:AG239)</f>
        <v>223692643</v>
      </c>
      <c r="AH232" s="55">
        <f>SUM(AH233:AH239)</f>
        <v>0</v>
      </c>
      <c r="AI232" s="55">
        <f>SUM(AI233:AI239)</f>
        <v>40158786</v>
      </c>
      <c r="AJ232" s="55">
        <f t="shared" si="105"/>
        <v>0</v>
      </c>
      <c r="AK232" s="55">
        <f t="shared" si="105"/>
        <v>41851389</v>
      </c>
      <c r="AL232" s="55">
        <f t="shared" si="105"/>
        <v>0</v>
      </c>
      <c r="AM232" s="55"/>
      <c r="AN232" s="55">
        <f t="shared" si="105"/>
        <v>0</v>
      </c>
      <c r="AO232" s="55"/>
      <c r="AP232" s="55">
        <f t="shared" si="105"/>
        <v>0</v>
      </c>
      <c r="AQ232" s="55"/>
      <c r="AR232" s="55">
        <f t="shared" si="105"/>
        <v>0</v>
      </c>
      <c r="AS232" s="55"/>
      <c r="AT232" s="55">
        <f t="shared" si="105"/>
        <v>0</v>
      </c>
      <c r="AU232" s="55"/>
      <c r="AV232" s="55">
        <f t="shared" si="105"/>
        <v>0</v>
      </c>
      <c r="AW232" s="55"/>
      <c r="AX232" s="55">
        <f t="shared" si="105"/>
        <v>0</v>
      </c>
      <c r="AY232" s="55"/>
      <c r="AZ232" s="55">
        <f>SUM(AZ233:AZ239)</f>
        <v>1148754337.56</v>
      </c>
      <c r="BA232" s="55">
        <f>SUM(BA233:BA239)</f>
        <v>974666553.02</v>
      </c>
      <c r="BB232" s="55">
        <f>SUM(BB233:BB239)</f>
        <v>174087784.53999996</v>
      </c>
      <c r="BC232" s="9"/>
      <c r="BD232" s="9">
        <f t="shared" si="105"/>
        <v>0</v>
      </c>
      <c r="BF232" s="76">
        <f t="shared" si="97"/>
        <v>0</v>
      </c>
      <c r="BG232" s="76"/>
    </row>
    <row r="233" spans="1:59" ht="16.5" customHeight="1">
      <c r="A233" s="36" t="s">
        <v>178</v>
      </c>
      <c r="B233" s="114" t="s">
        <v>269</v>
      </c>
      <c r="C233" s="114"/>
      <c r="D233" s="114"/>
      <c r="E233" s="114"/>
      <c r="F233" s="114"/>
      <c r="G233" s="63">
        <v>989736223.54</v>
      </c>
      <c r="H233" s="73"/>
      <c r="I233" s="5"/>
      <c r="J233" s="5"/>
      <c r="K233" s="5"/>
      <c r="L233" s="5"/>
      <c r="M233" s="5"/>
      <c r="N233" s="5"/>
      <c r="O233" s="5"/>
      <c r="P233" s="5"/>
      <c r="Q233" s="5"/>
      <c r="R233" s="5">
        <f aca="true" t="shared" si="106" ref="R233:R239">+K233+L233+M233+N233+O233+P233+Q233</f>
        <v>0</v>
      </c>
      <c r="S233" s="5"/>
      <c r="T233" s="5"/>
      <c r="U233" s="5"/>
      <c r="V233" s="5"/>
      <c r="W233" s="5"/>
      <c r="X233" s="5"/>
      <c r="Y233" s="5"/>
      <c r="Z233" s="5">
        <f aca="true" t="shared" si="107" ref="Z233:Z239">+S233+T233+U233+V233+W233+X233+Y233</f>
        <v>0</v>
      </c>
      <c r="AA233" s="89">
        <f aca="true" t="shared" si="108" ref="AA233:AB239">+G233+H233-I233-J233-R233+Z233</f>
        <v>989736223.54</v>
      </c>
      <c r="AB233" s="5">
        <f t="shared" si="108"/>
        <v>989736223.54</v>
      </c>
      <c r="AC233" s="5">
        <v>385285809</v>
      </c>
      <c r="AD233" s="5"/>
      <c r="AE233" s="5">
        <v>130679235</v>
      </c>
      <c r="AF233" s="5"/>
      <c r="AG233" s="5">
        <v>223692643</v>
      </c>
      <c r="AH233" s="5"/>
      <c r="AI233" s="5">
        <v>40158786</v>
      </c>
      <c r="AJ233" s="5"/>
      <c r="AK233" s="5">
        <v>41851389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>
        <f aca="true" t="shared" si="109" ref="AZ233:AZ239">+AB233+AD233+AF233+AH233+AJ233+AL233+AN233+AP233+AR233+AT233+AV233+AX233</f>
        <v>989736223.54</v>
      </c>
      <c r="BA233" s="15">
        <f t="shared" si="84"/>
        <v>821667862</v>
      </c>
      <c r="BB233" s="5">
        <f aca="true" t="shared" si="110" ref="BB233:BB239">+AA233-BA233</f>
        <v>168068361.53999996</v>
      </c>
      <c r="BD233" s="27">
        <f>+AA233-AZ233</f>
        <v>0</v>
      </c>
      <c r="BF233" s="76"/>
      <c r="BG233" s="76"/>
    </row>
    <row r="234" spans="1:59" ht="16.5" customHeight="1">
      <c r="A234" s="36" t="s">
        <v>179</v>
      </c>
      <c r="B234" s="113" t="s">
        <v>245</v>
      </c>
      <c r="C234" s="113"/>
      <c r="D234" s="113"/>
      <c r="E234" s="113"/>
      <c r="F234" s="113"/>
      <c r="G234" s="62">
        <v>70506639</v>
      </c>
      <c r="H234" s="73"/>
      <c r="I234" s="5"/>
      <c r="J234" s="5"/>
      <c r="K234" s="5"/>
      <c r="L234" s="5"/>
      <c r="M234" s="5"/>
      <c r="N234" s="5"/>
      <c r="O234" s="5"/>
      <c r="P234" s="5"/>
      <c r="Q234" s="5"/>
      <c r="R234" s="5">
        <f t="shared" si="106"/>
        <v>0</v>
      </c>
      <c r="S234" s="5"/>
      <c r="T234" s="5"/>
      <c r="U234" s="5"/>
      <c r="V234" s="5"/>
      <c r="W234" s="5"/>
      <c r="X234" s="5"/>
      <c r="Y234" s="5"/>
      <c r="Z234" s="5">
        <f t="shared" si="107"/>
        <v>0</v>
      </c>
      <c r="AA234" s="89">
        <f t="shared" si="108"/>
        <v>70506639</v>
      </c>
      <c r="AB234" s="5">
        <f t="shared" si="108"/>
        <v>70506639</v>
      </c>
      <c r="AC234" s="5">
        <v>70506639</v>
      </c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>
        <f t="shared" si="109"/>
        <v>70506639</v>
      </c>
      <c r="BA234" s="15">
        <f t="shared" si="84"/>
        <v>70506639</v>
      </c>
      <c r="BB234" s="5">
        <f t="shared" si="110"/>
        <v>0</v>
      </c>
      <c r="BD234" s="27">
        <f>+AA234-AZ234</f>
        <v>0</v>
      </c>
      <c r="BF234" s="76">
        <f t="shared" si="97"/>
        <v>0</v>
      </c>
      <c r="BG234" s="76"/>
    </row>
    <row r="235" spans="1:59" ht="16.5" customHeight="1">
      <c r="A235" s="36" t="s">
        <v>180</v>
      </c>
      <c r="B235" s="113" t="s">
        <v>246</v>
      </c>
      <c r="C235" s="113"/>
      <c r="D235" s="113"/>
      <c r="E235" s="113"/>
      <c r="F235" s="113"/>
      <c r="G235" s="62">
        <v>80365693</v>
      </c>
      <c r="H235" s="73"/>
      <c r="I235" s="5"/>
      <c r="J235" s="5"/>
      <c r="K235" s="5"/>
      <c r="L235" s="5"/>
      <c r="M235" s="5"/>
      <c r="N235" s="5"/>
      <c r="O235" s="5"/>
      <c r="P235" s="5"/>
      <c r="Q235" s="5"/>
      <c r="R235" s="5">
        <f t="shared" si="106"/>
        <v>0</v>
      </c>
      <c r="S235" s="5"/>
      <c r="T235" s="5"/>
      <c r="U235" s="5"/>
      <c r="V235" s="5"/>
      <c r="W235" s="5"/>
      <c r="X235" s="5"/>
      <c r="Y235" s="5"/>
      <c r="Z235" s="5">
        <f t="shared" si="107"/>
        <v>0</v>
      </c>
      <c r="AA235" s="89">
        <f t="shared" si="108"/>
        <v>80365693</v>
      </c>
      <c r="AB235" s="5">
        <f t="shared" si="108"/>
        <v>80365693</v>
      </c>
      <c r="AC235" s="5">
        <v>80365693</v>
      </c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>
        <f t="shared" si="109"/>
        <v>80365693</v>
      </c>
      <c r="BA235" s="15">
        <f t="shared" si="84"/>
        <v>80365693</v>
      </c>
      <c r="BB235" s="5">
        <f t="shared" si="110"/>
        <v>0</v>
      </c>
      <c r="BD235" s="27">
        <f>+AA235-AZ235</f>
        <v>0</v>
      </c>
      <c r="BF235" s="76">
        <f t="shared" si="97"/>
        <v>0</v>
      </c>
      <c r="BG235" s="76"/>
    </row>
    <row r="236" spans="1:59" ht="16.5" customHeight="1">
      <c r="A236" s="36" t="s">
        <v>309</v>
      </c>
      <c r="B236" s="113" t="s">
        <v>272</v>
      </c>
      <c r="C236" s="113"/>
      <c r="D236" s="113"/>
      <c r="E236" s="113"/>
      <c r="F236" s="113"/>
      <c r="G236" s="62">
        <v>66000</v>
      </c>
      <c r="H236" s="73"/>
      <c r="I236" s="5"/>
      <c r="J236" s="5"/>
      <c r="K236" s="5"/>
      <c r="L236" s="5"/>
      <c r="M236" s="5"/>
      <c r="N236" s="5"/>
      <c r="O236" s="5"/>
      <c r="P236" s="5"/>
      <c r="Q236" s="5"/>
      <c r="R236" s="5">
        <f>+K236+L236+M236+N236+O236+P236+Q236</f>
        <v>0</v>
      </c>
      <c r="S236" s="5"/>
      <c r="T236" s="5"/>
      <c r="U236" s="5"/>
      <c r="V236" s="5"/>
      <c r="W236" s="5"/>
      <c r="X236" s="5"/>
      <c r="Y236" s="5"/>
      <c r="Z236" s="5">
        <f>+S236+T236+U236+V236+W236+X236+Y236</f>
        <v>0</v>
      </c>
      <c r="AA236" s="89">
        <f>+G236+H236-I236-J236-R236+Z236</f>
        <v>66000</v>
      </c>
      <c r="AB236" s="5">
        <f>+H236+I236-J236-K236-S236+AA236</f>
        <v>66000</v>
      </c>
      <c r="AC236" s="5">
        <v>66000</v>
      </c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>
        <f t="shared" si="109"/>
        <v>66000</v>
      </c>
      <c r="BA236" s="15">
        <f t="shared" si="84"/>
        <v>66000</v>
      </c>
      <c r="BB236" s="5">
        <f t="shared" si="110"/>
        <v>0</v>
      </c>
      <c r="BD236" s="27"/>
      <c r="BF236" s="76">
        <f t="shared" si="97"/>
        <v>0</v>
      </c>
      <c r="BG236" s="76"/>
    </row>
    <row r="237" spans="1:59" ht="16.5" customHeight="1">
      <c r="A237" s="36" t="s">
        <v>310</v>
      </c>
      <c r="B237" s="114" t="s">
        <v>267</v>
      </c>
      <c r="C237" s="114"/>
      <c r="D237" s="114"/>
      <c r="E237" s="114"/>
      <c r="F237" s="114"/>
      <c r="G237" s="63">
        <v>4687255</v>
      </c>
      <c r="H237" s="73"/>
      <c r="I237" s="5"/>
      <c r="J237" s="5"/>
      <c r="K237" s="5"/>
      <c r="L237" s="5"/>
      <c r="M237" s="5"/>
      <c r="N237" s="5"/>
      <c r="O237" s="5"/>
      <c r="P237" s="5"/>
      <c r="Q237" s="5"/>
      <c r="R237" s="5">
        <f t="shared" si="106"/>
        <v>0</v>
      </c>
      <c r="S237" s="5"/>
      <c r="T237" s="5"/>
      <c r="U237" s="5"/>
      <c r="V237" s="5"/>
      <c r="W237" s="5"/>
      <c r="X237" s="5"/>
      <c r="Y237" s="5"/>
      <c r="Z237" s="5">
        <f t="shared" si="107"/>
        <v>0</v>
      </c>
      <c r="AA237" s="89">
        <f t="shared" si="108"/>
        <v>4687255</v>
      </c>
      <c r="AB237" s="5">
        <f t="shared" si="108"/>
        <v>4687255</v>
      </c>
      <c r="AC237" s="5">
        <v>0</v>
      </c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>
        <f t="shared" si="109"/>
        <v>4687255</v>
      </c>
      <c r="BA237" s="15">
        <f t="shared" si="84"/>
        <v>0</v>
      </c>
      <c r="BB237" s="5">
        <f t="shared" si="110"/>
        <v>4687255</v>
      </c>
      <c r="BD237" s="27">
        <f>+AA237-AZ237</f>
        <v>0</v>
      </c>
      <c r="BF237" s="76">
        <f t="shared" si="97"/>
        <v>0</v>
      </c>
      <c r="BG237" s="76"/>
    </row>
    <row r="238" spans="1:59" ht="16.5" customHeight="1">
      <c r="A238" s="36" t="s">
        <v>311</v>
      </c>
      <c r="B238" s="114" t="s">
        <v>270</v>
      </c>
      <c r="C238" s="114"/>
      <c r="D238" s="114"/>
      <c r="E238" s="114"/>
      <c r="F238" s="114"/>
      <c r="G238" s="63">
        <v>1332168</v>
      </c>
      <c r="H238" s="73"/>
      <c r="I238" s="5"/>
      <c r="J238" s="5"/>
      <c r="K238" s="5"/>
      <c r="L238" s="5"/>
      <c r="M238" s="5"/>
      <c r="N238" s="5"/>
      <c r="O238" s="5"/>
      <c r="P238" s="5"/>
      <c r="Q238" s="5"/>
      <c r="R238" s="5">
        <f t="shared" si="106"/>
        <v>0</v>
      </c>
      <c r="S238" s="5"/>
      <c r="T238" s="5"/>
      <c r="U238" s="5"/>
      <c r="V238" s="5"/>
      <c r="W238" s="5"/>
      <c r="X238" s="5"/>
      <c r="Y238" s="5"/>
      <c r="Z238" s="5">
        <f t="shared" si="107"/>
        <v>0</v>
      </c>
      <c r="AA238" s="89">
        <f t="shared" si="108"/>
        <v>1332168</v>
      </c>
      <c r="AB238" s="5">
        <f t="shared" si="108"/>
        <v>1332168</v>
      </c>
      <c r="AC238" s="73">
        <v>0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>
        <f t="shared" si="109"/>
        <v>1332168</v>
      </c>
      <c r="BA238" s="15">
        <f t="shared" si="84"/>
        <v>0</v>
      </c>
      <c r="BB238" s="5">
        <f t="shared" si="110"/>
        <v>1332168</v>
      </c>
      <c r="BD238" s="27">
        <f>+AA238-AZ238</f>
        <v>0</v>
      </c>
      <c r="BF238" s="76">
        <f t="shared" si="97"/>
        <v>0</v>
      </c>
      <c r="BG238" s="76"/>
    </row>
    <row r="239" spans="1:59" ht="16.5" customHeight="1" thickBot="1">
      <c r="A239" s="36" t="s">
        <v>312</v>
      </c>
      <c r="B239" s="114" t="s">
        <v>271</v>
      </c>
      <c r="C239" s="114"/>
      <c r="D239" s="114"/>
      <c r="E239" s="114"/>
      <c r="F239" s="114"/>
      <c r="G239" s="63">
        <v>2060359.02</v>
      </c>
      <c r="H239" s="73"/>
      <c r="I239" s="5"/>
      <c r="J239" s="5"/>
      <c r="K239" s="5"/>
      <c r="L239" s="5"/>
      <c r="M239" s="5"/>
      <c r="N239" s="5"/>
      <c r="O239" s="5"/>
      <c r="P239" s="5"/>
      <c r="Q239" s="5"/>
      <c r="R239" s="5">
        <f t="shared" si="106"/>
        <v>0</v>
      </c>
      <c r="S239" s="5"/>
      <c r="T239" s="5"/>
      <c r="U239" s="5"/>
      <c r="V239" s="5"/>
      <c r="W239" s="5"/>
      <c r="X239" s="5"/>
      <c r="Y239" s="5"/>
      <c r="Z239" s="5">
        <f t="shared" si="107"/>
        <v>0</v>
      </c>
      <c r="AA239" s="89">
        <f t="shared" si="108"/>
        <v>2060359.02</v>
      </c>
      <c r="AB239" s="5">
        <f t="shared" si="108"/>
        <v>2060359.02</v>
      </c>
      <c r="AC239" s="5">
        <v>2060359.02</v>
      </c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>
        <f t="shared" si="109"/>
        <v>2060359.02</v>
      </c>
      <c r="BA239" s="15">
        <f t="shared" si="84"/>
        <v>2060359.02</v>
      </c>
      <c r="BB239" s="5">
        <f t="shared" si="110"/>
        <v>0</v>
      </c>
      <c r="BD239" s="27">
        <f>+AA239-AZ239</f>
        <v>0</v>
      </c>
      <c r="BF239" s="76">
        <f t="shared" si="97"/>
        <v>0</v>
      </c>
      <c r="BG239" s="76"/>
    </row>
    <row r="240" spans="1:59" ht="16.5" customHeight="1" thickBot="1">
      <c r="A240" s="90" t="s">
        <v>181</v>
      </c>
      <c r="B240" s="117" t="s">
        <v>247</v>
      </c>
      <c r="C240" s="117"/>
      <c r="D240" s="117"/>
      <c r="E240" s="117"/>
      <c r="F240" s="117"/>
      <c r="G240" s="94">
        <f aca="true" t="shared" si="111" ref="G240:AH240">+G41+G232</f>
        <v>13259647164.56</v>
      </c>
      <c r="H240" s="95">
        <f t="shared" si="111"/>
        <v>7340415044.41</v>
      </c>
      <c r="I240" s="96">
        <f t="shared" si="111"/>
        <v>0</v>
      </c>
      <c r="J240" s="96">
        <f t="shared" si="111"/>
        <v>0</v>
      </c>
      <c r="K240" s="96">
        <f t="shared" si="111"/>
        <v>0</v>
      </c>
      <c r="L240" s="96">
        <f t="shared" si="111"/>
        <v>0</v>
      </c>
      <c r="M240" s="96">
        <f t="shared" si="111"/>
        <v>0</v>
      </c>
      <c r="N240" s="96">
        <f t="shared" si="111"/>
        <v>0</v>
      </c>
      <c r="O240" s="96">
        <f t="shared" si="111"/>
        <v>0</v>
      </c>
      <c r="P240" s="96">
        <f t="shared" si="111"/>
        <v>0</v>
      </c>
      <c r="Q240" s="96">
        <f t="shared" si="111"/>
        <v>0</v>
      </c>
      <c r="R240" s="96">
        <f t="shared" si="111"/>
        <v>5257137215.2699995</v>
      </c>
      <c r="S240" s="96">
        <f t="shared" si="111"/>
        <v>0</v>
      </c>
      <c r="T240" s="96">
        <f t="shared" si="111"/>
        <v>0</v>
      </c>
      <c r="U240" s="96">
        <f t="shared" si="111"/>
        <v>0</v>
      </c>
      <c r="V240" s="96">
        <f t="shared" si="111"/>
        <v>0</v>
      </c>
      <c r="W240" s="96">
        <f t="shared" si="111"/>
        <v>0</v>
      </c>
      <c r="X240" s="96">
        <f t="shared" si="111"/>
        <v>0</v>
      </c>
      <c r="Y240" s="96">
        <f t="shared" si="111"/>
        <v>0</v>
      </c>
      <c r="Z240" s="96">
        <f t="shared" si="111"/>
        <v>5257137215.2699995</v>
      </c>
      <c r="AA240" s="107">
        <f t="shared" si="111"/>
        <v>20630062208.97</v>
      </c>
      <c r="AB240" s="96">
        <f t="shared" si="111"/>
        <v>1388674182.56</v>
      </c>
      <c r="AC240" s="96">
        <f t="shared" si="111"/>
        <v>642886002.02</v>
      </c>
      <c r="AD240" s="5">
        <f t="shared" si="111"/>
        <v>1127801352</v>
      </c>
      <c r="AE240" s="5">
        <f t="shared" si="111"/>
        <v>437022718</v>
      </c>
      <c r="AF240" s="5">
        <f t="shared" si="111"/>
        <v>1259990550</v>
      </c>
      <c r="AG240" s="5">
        <f t="shared" si="111"/>
        <v>1303254606</v>
      </c>
      <c r="AH240" s="5">
        <f t="shared" si="111"/>
        <v>1897748265.68</v>
      </c>
      <c r="AI240" s="5">
        <f>+AI41+AI232</f>
        <v>1348582543.33</v>
      </c>
      <c r="AJ240" s="5">
        <f>+AJ41+AJ232</f>
        <v>1924667798</v>
      </c>
      <c r="AK240" s="5">
        <f>+AK41+AK232</f>
        <v>906968235</v>
      </c>
      <c r="AL240" s="5">
        <f>+AL41+AL232</f>
        <v>2047408576.49</v>
      </c>
      <c r="AM240" s="5"/>
      <c r="AN240" s="5">
        <f>+AN41+AN232</f>
        <v>1926436495</v>
      </c>
      <c r="AO240" s="5"/>
      <c r="AP240" s="5">
        <f>+AP41+AP232</f>
        <v>1919306009</v>
      </c>
      <c r="AQ240" s="5"/>
      <c r="AR240" s="5">
        <f>+AR41+AR232</f>
        <v>1908646412</v>
      </c>
      <c r="AS240" s="5"/>
      <c r="AT240" s="5">
        <f>+AT41+AT232</f>
        <v>1908584358</v>
      </c>
      <c r="AU240" s="5"/>
      <c r="AV240" s="5">
        <f>+AV41+AV232</f>
        <v>1884772377</v>
      </c>
      <c r="AW240" s="5"/>
      <c r="AX240" s="5">
        <f>+AX41+AX232</f>
        <v>1436025833.24</v>
      </c>
      <c r="AY240" s="5"/>
      <c r="AZ240" s="5">
        <f>+AZ41+AZ232</f>
        <v>20630062208.97</v>
      </c>
      <c r="BA240" s="5">
        <f>BA41+BA232</f>
        <v>4638714104.35</v>
      </c>
      <c r="BB240" s="5">
        <f>+BB41+BB232</f>
        <v>15991348104.619999</v>
      </c>
      <c r="BC240" s="9"/>
      <c r="BD240" s="23" t="e">
        <f>+BD41+BD232</f>
        <v>#REF!</v>
      </c>
      <c r="BF240" s="76">
        <f t="shared" si="97"/>
        <v>0</v>
      </c>
      <c r="BG240" s="76"/>
    </row>
    <row r="241" spans="1:59" ht="16.5" customHeight="1">
      <c r="A241" s="90" t="s">
        <v>182</v>
      </c>
      <c r="B241" s="117" t="s">
        <v>248</v>
      </c>
      <c r="C241" s="117"/>
      <c r="D241" s="117"/>
      <c r="E241" s="117"/>
      <c r="F241" s="117"/>
      <c r="G241" s="94">
        <f>+G40-G240</f>
        <v>7366100174.030001</v>
      </c>
      <c r="H241" s="73"/>
      <c r="I241" s="5"/>
      <c r="J241" s="5"/>
      <c r="K241" s="5"/>
      <c r="L241" s="5"/>
      <c r="M241" s="5"/>
      <c r="N241" s="5"/>
      <c r="O241" s="5"/>
      <c r="P241" s="5"/>
      <c r="Q241" s="5"/>
      <c r="R241" s="5">
        <f>+K241+L241+M241+N241+O241+P241+Q241</f>
        <v>0</v>
      </c>
      <c r="S241" s="5"/>
      <c r="T241" s="5"/>
      <c r="U241" s="5"/>
      <c r="V241" s="5"/>
      <c r="W241" s="5"/>
      <c r="X241" s="5"/>
      <c r="Y241" s="5"/>
      <c r="Z241" s="5">
        <f>+S241+T241+U241+V241+W241+X241+Y241</f>
        <v>0</v>
      </c>
      <c r="AA241" s="89">
        <f>+G241+H241-I241-J241-R241+Z241</f>
        <v>7366100174.030001</v>
      </c>
      <c r="AB241" s="5">
        <f aca="true" t="shared" si="112" ref="AB241:AH241">+AB40-AB240</f>
        <v>8054338084.030001</v>
      </c>
      <c r="AC241" s="5">
        <f t="shared" si="112"/>
        <v>8273602595.18</v>
      </c>
      <c r="AD241" s="5">
        <f t="shared" si="112"/>
        <v>7859477287.030001</v>
      </c>
      <c r="AE241" s="5">
        <f t="shared" si="112"/>
        <v>9203120720.64</v>
      </c>
      <c r="AF241" s="5">
        <f t="shared" si="112"/>
        <v>15040072776.44</v>
      </c>
      <c r="AG241" s="5">
        <f t="shared" si="112"/>
        <v>16227148638.59</v>
      </c>
      <c r="AH241" s="5">
        <f t="shared" si="112"/>
        <v>14201869684.76</v>
      </c>
      <c r="AI241" s="5">
        <f>+AI40-AI240</f>
        <v>15693660788.210001</v>
      </c>
      <c r="AJ241" s="5">
        <f>+AJ40-AJ240</f>
        <v>13211050481.76</v>
      </c>
      <c r="AK241" s="5">
        <f>+AK40-AK240</f>
        <v>15921116861.670002</v>
      </c>
      <c r="AL241" s="5">
        <f>+AL40-AL240</f>
        <v>12234028540.27</v>
      </c>
      <c r="AM241" s="5"/>
      <c r="AN241" s="5">
        <f>+AN40-AN240</f>
        <v>11354603000.27</v>
      </c>
      <c r="AO241" s="5"/>
      <c r="AP241" s="5">
        <f>+AP40-AP240</f>
        <v>10381932126.27</v>
      </c>
      <c r="AQ241" s="5"/>
      <c r="AR241" s="5">
        <f>+AR40-AR240</f>
        <v>9543478069.27</v>
      </c>
      <c r="AS241" s="5"/>
      <c r="AT241" s="5">
        <f>+AT40-AT240</f>
        <v>8612908466.27</v>
      </c>
      <c r="AU241" s="5"/>
      <c r="AV241" s="5">
        <f>+AV40-AV240</f>
        <v>7732006044.27</v>
      </c>
      <c r="AW241" s="5"/>
      <c r="AX241" s="5">
        <f>+AX40-AX240</f>
        <v>7366100174.030001</v>
      </c>
      <c r="AY241" s="5"/>
      <c r="AZ241" s="5">
        <f>+AZ40-AZ240</f>
        <v>7366100174.029999</v>
      </c>
      <c r="BA241" s="5">
        <f>BA40-BA240</f>
        <v>15921116861.67</v>
      </c>
      <c r="BB241" s="5">
        <f>BB40-BB240</f>
        <v>7366100174.030003</v>
      </c>
      <c r="BD241" s="27">
        <f>+AA241-AZ241</f>
        <v>0</v>
      </c>
      <c r="BF241" s="76">
        <f t="shared" si="97"/>
        <v>0</v>
      </c>
      <c r="BG241" s="76"/>
    </row>
    <row r="242" spans="1:59" ht="16.5" customHeight="1">
      <c r="A242" s="90" t="s">
        <v>183</v>
      </c>
      <c r="B242" s="117" t="s">
        <v>249</v>
      </c>
      <c r="C242" s="117"/>
      <c r="D242" s="117"/>
      <c r="E242" s="117"/>
      <c r="F242" s="117"/>
      <c r="G242" s="37">
        <v>0</v>
      </c>
      <c r="H242" s="73"/>
      <c r="I242" s="5"/>
      <c r="J242" s="5"/>
      <c r="K242" s="5"/>
      <c r="L242" s="5"/>
      <c r="M242" s="5"/>
      <c r="N242" s="5"/>
      <c r="O242" s="5"/>
      <c r="P242" s="5"/>
      <c r="Q242" s="5"/>
      <c r="R242" s="5">
        <f>+K242+L242+M242+N242+O242+P242+Q242</f>
        <v>0</v>
      </c>
      <c r="S242" s="5"/>
      <c r="T242" s="5"/>
      <c r="U242" s="5"/>
      <c r="V242" s="5"/>
      <c r="W242" s="5"/>
      <c r="X242" s="5"/>
      <c r="Y242" s="5"/>
      <c r="Z242" s="5">
        <f>+S242+T242+U242+V242+W242+X242+Y242</f>
        <v>0</v>
      </c>
      <c r="AA242" s="89">
        <f>+G242+H242-I242-J242-R242+Z242</f>
        <v>0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>
        <f>+AB242+AD242+AF242+AH242+AJ242+AL242+AN242+AP242+AR242+AT242+AV242+AX242</f>
        <v>0</v>
      </c>
      <c r="BA242" s="15">
        <f>AY242+AW242+AU242+AS242+AQ242+AO242+AM242+AK242+AI242+AG242+AE242+AC242</f>
        <v>0</v>
      </c>
      <c r="BB242" s="5">
        <f>+AA242-BA242</f>
        <v>0</v>
      </c>
      <c r="BD242" s="27">
        <f>+AA242-AZ242</f>
        <v>0</v>
      </c>
      <c r="BF242" s="76">
        <f t="shared" si="97"/>
        <v>0</v>
      </c>
      <c r="BG242" s="76"/>
    </row>
    <row r="243" spans="1:59" ht="16.5" customHeight="1">
      <c r="A243" s="90" t="s">
        <v>184</v>
      </c>
      <c r="B243" s="117" t="s">
        <v>250</v>
      </c>
      <c r="C243" s="117"/>
      <c r="D243" s="117"/>
      <c r="E243" s="117"/>
      <c r="F243" s="117"/>
      <c r="G243" s="94">
        <f>+G241-G242</f>
        <v>7366100174.030001</v>
      </c>
      <c r="H243" s="73">
        <f aca="true" t="shared" si="113" ref="H243:AX243">+H241-H242</f>
        <v>0</v>
      </c>
      <c r="I243" s="5">
        <f t="shared" si="113"/>
        <v>0</v>
      </c>
      <c r="J243" s="5">
        <f t="shared" si="113"/>
        <v>0</v>
      </c>
      <c r="K243" s="5">
        <f t="shared" si="113"/>
        <v>0</v>
      </c>
      <c r="L243" s="5">
        <f t="shared" si="113"/>
        <v>0</v>
      </c>
      <c r="M243" s="5">
        <f t="shared" si="113"/>
        <v>0</v>
      </c>
      <c r="N243" s="5">
        <f t="shared" si="113"/>
        <v>0</v>
      </c>
      <c r="O243" s="5">
        <f t="shared" si="113"/>
        <v>0</v>
      </c>
      <c r="P243" s="5">
        <f t="shared" si="113"/>
        <v>0</v>
      </c>
      <c r="Q243" s="5">
        <f t="shared" si="113"/>
        <v>0</v>
      </c>
      <c r="R243" s="5">
        <f t="shared" si="113"/>
        <v>0</v>
      </c>
      <c r="S243" s="5">
        <f t="shared" si="113"/>
        <v>0</v>
      </c>
      <c r="T243" s="5">
        <f t="shared" si="113"/>
        <v>0</v>
      </c>
      <c r="U243" s="5">
        <f t="shared" si="113"/>
        <v>0</v>
      </c>
      <c r="V243" s="5">
        <f t="shared" si="113"/>
        <v>0</v>
      </c>
      <c r="W243" s="5">
        <f t="shared" si="113"/>
        <v>0</v>
      </c>
      <c r="X243" s="5">
        <f t="shared" si="113"/>
        <v>0</v>
      </c>
      <c r="Y243" s="5">
        <f t="shared" si="113"/>
        <v>0</v>
      </c>
      <c r="Z243" s="5">
        <f t="shared" si="113"/>
        <v>0</v>
      </c>
      <c r="AA243" s="89">
        <f t="shared" si="113"/>
        <v>7366100174.030001</v>
      </c>
      <c r="AB243" s="5">
        <f t="shared" si="113"/>
        <v>8054338084.030001</v>
      </c>
      <c r="AC243" s="5">
        <f t="shared" si="113"/>
        <v>8273602595.18</v>
      </c>
      <c r="AD243" s="5">
        <f t="shared" si="113"/>
        <v>7859477287.030001</v>
      </c>
      <c r="AE243" s="5">
        <f t="shared" si="113"/>
        <v>9203120720.64</v>
      </c>
      <c r="AF243" s="5">
        <f t="shared" si="113"/>
        <v>15040072776.44</v>
      </c>
      <c r="AG243" s="5">
        <f t="shared" si="113"/>
        <v>16227148638.59</v>
      </c>
      <c r="AH243" s="5">
        <f t="shared" si="113"/>
        <v>14201869684.76</v>
      </c>
      <c r="AI243" s="5">
        <f t="shared" si="113"/>
        <v>15693660788.210001</v>
      </c>
      <c r="AJ243" s="5">
        <f t="shared" si="113"/>
        <v>13211050481.76</v>
      </c>
      <c r="AK243" s="5">
        <f t="shared" si="113"/>
        <v>15921116861.670002</v>
      </c>
      <c r="AL243" s="5">
        <f t="shared" si="113"/>
        <v>12234028540.27</v>
      </c>
      <c r="AM243" s="5"/>
      <c r="AN243" s="5">
        <f t="shared" si="113"/>
        <v>11354603000.27</v>
      </c>
      <c r="AO243" s="5"/>
      <c r="AP243" s="5">
        <f t="shared" si="113"/>
        <v>10381932126.27</v>
      </c>
      <c r="AQ243" s="5"/>
      <c r="AR243" s="5">
        <f t="shared" si="113"/>
        <v>9543478069.27</v>
      </c>
      <c r="AS243" s="5"/>
      <c r="AT243" s="5">
        <f t="shared" si="113"/>
        <v>8612908466.27</v>
      </c>
      <c r="AU243" s="5"/>
      <c r="AV243" s="5">
        <f t="shared" si="113"/>
        <v>7732006044.27</v>
      </c>
      <c r="AW243" s="5"/>
      <c r="AX243" s="5">
        <f t="shared" si="113"/>
        <v>7366100174.030001</v>
      </c>
      <c r="AY243" s="5"/>
      <c r="AZ243" s="5">
        <f>+AZ241-AZ242</f>
        <v>7366100174.029999</v>
      </c>
      <c r="BA243" s="5">
        <f>+BA241-BA242</f>
        <v>15921116861.67</v>
      </c>
      <c r="BB243" s="5">
        <f>BB241-BB242</f>
        <v>7366100174.030003</v>
      </c>
      <c r="BD243" s="27">
        <f>+AA243-AZ243</f>
        <v>0</v>
      </c>
      <c r="BF243" s="76">
        <f>AA243-AZ243</f>
        <v>0</v>
      </c>
      <c r="BG243" s="76"/>
    </row>
    <row r="244" ht="11.25">
      <c r="AB244" s="4" t="s">
        <v>254</v>
      </c>
    </row>
    <row r="245" ht="11.25">
      <c r="BA245" s="76"/>
    </row>
    <row r="247" spans="1:8" ht="11.25">
      <c r="A247" s="8"/>
      <c r="B247" s="8"/>
      <c r="C247" s="8"/>
      <c r="G247" s="9"/>
      <c r="H247" s="98"/>
    </row>
    <row r="248" spans="1:52" ht="11.25">
      <c r="A248" s="18" t="s">
        <v>263</v>
      </c>
      <c r="B248" s="16"/>
      <c r="C248" s="17"/>
      <c r="G248" s="79"/>
      <c r="H248" s="80"/>
      <c r="AD248" s="20"/>
      <c r="AE248" s="20"/>
      <c r="AZ248" s="20" t="s">
        <v>264</v>
      </c>
    </row>
    <row r="249" spans="1:52" ht="11.25" customHeight="1">
      <c r="A249" s="18" t="s">
        <v>314</v>
      </c>
      <c r="B249" s="18"/>
      <c r="C249" s="19"/>
      <c r="G249" s="130" t="s">
        <v>265</v>
      </c>
      <c r="H249" s="130"/>
      <c r="I249" s="130"/>
      <c r="AD249" s="129"/>
      <c r="AE249" s="129"/>
      <c r="AF249" s="129"/>
      <c r="AG249" s="71"/>
      <c r="AZ249" s="22" t="s">
        <v>313</v>
      </c>
    </row>
    <row r="250" spans="1:52" ht="12" thickBot="1">
      <c r="A250" s="115" t="s">
        <v>268</v>
      </c>
      <c r="B250" s="115"/>
      <c r="C250" s="115"/>
      <c r="G250" s="21" t="s">
        <v>315</v>
      </c>
      <c r="H250" s="21"/>
      <c r="AD250" s="21"/>
      <c r="AE250" s="21"/>
      <c r="AZ250" s="21" t="s">
        <v>266</v>
      </c>
    </row>
    <row r="251" spans="1:54" ht="51.75" customHeight="1" thickBot="1">
      <c r="A251" s="126" t="s">
        <v>317</v>
      </c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8"/>
    </row>
  </sheetData>
  <sheetProtection/>
  <mergeCells count="22">
    <mergeCell ref="A251:BB251"/>
    <mergeCell ref="B239:F239"/>
    <mergeCell ref="B240:F240"/>
    <mergeCell ref="B241:F241"/>
    <mergeCell ref="B242:F242"/>
    <mergeCell ref="AD249:AF249"/>
    <mergeCell ref="G249:I249"/>
    <mergeCell ref="A1:BB1"/>
    <mergeCell ref="A2:BB2"/>
    <mergeCell ref="B4:F4"/>
    <mergeCell ref="B5:F5"/>
    <mergeCell ref="B37:F37"/>
    <mergeCell ref="B40:F40"/>
    <mergeCell ref="B236:F236"/>
    <mergeCell ref="B233:F233"/>
    <mergeCell ref="B234:F234"/>
    <mergeCell ref="A250:C250"/>
    <mergeCell ref="B232:F232"/>
    <mergeCell ref="B235:F235"/>
    <mergeCell ref="B237:F237"/>
    <mergeCell ref="B238:F238"/>
    <mergeCell ref="B243:F243"/>
  </mergeCells>
  <printOptions/>
  <pageMargins left="0.5905511811023623" right="0.3937007874015748" top="0.3937007874015748" bottom="0.3937007874015748" header="0.1968503937007874" footer="0.31496062992125984"/>
  <pageSetup horizontalDpi="600" verticalDpi="600" orientation="landscape" paperSize="122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INDERBU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Edgar Jaimes Mateus</cp:lastModifiedBy>
  <cp:lastPrinted>2022-06-10T15:37:23Z</cp:lastPrinted>
  <dcterms:created xsi:type="dcterms:W3CDTF">2007-09-03T17:41:12Z</dcterms:created>
  <dcterms:modified xsi:type="dcterms:W3CDTF">2022-06-14T21:07:48Z</dcterms:modified>
  <cp:category/>
  <cp:version/>
  <cp:contentType/>
  <cp:contentStatus/>
</cp:coreProperties>
</file>