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Andres\Desktop\"/>
    </mc:Choice>
  </mc:AlternateContent>
  <xr:revisionPtr revIDLastSave="0" documentId="13_ncr:1_{30EAB053-3AC1-43E7-A926-7F16943F8C22}" xr6:coauthVersionLast="47" xr6:coauthVersionMax="47" xr10:uidLastSave="{00000000-0000-0000-0000-000000000000}"/>
  <bookViews>
    <workbookView xWindow="-120" yWindow="-120" windowWidth="29040" windowHeight="15840" xr2:uid="{0CA4C1BD-F505-4501-9C3F-556EDF879B9A}"/>
  </bookViews>
  <sheets>
    <sheet name="Marco Lógico" sheetId="2" r:id="rId1"/>
    <sheet name="Presupuesto" sheetId="6" r:id="rId2"/>
    <sheet name="Cronograma"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67" i="6" l="1"/>
  <c r="L69" i="6" s="1"/>
  <c r="I66" i="6"/>
  <c r="L65" i="6"/>
  <c r="K65" i="6"/>
  <c r="K66" i="6" s="1"/>
  <c r="J65" i="6"/>
  <c r="J66" i="6" s="1"/>
  <c r="H64" i="6"/>
  <c r="I64" i="6" s="1"/>
  <c r="H63" i="6"/>
  <c r="I63" i="6" s="1"/>
  <c r="H62" i="6"/>
  <c r="I62" i="6" s="1"/>
  <c r="H61" i="6"/>
  <c r="I61" i="6" s="1"/>
  <c r="L58" i="6"/>
  <c r="L59" i="6" s="1"/>
  <c r="K58" i="6"/>
  <c r="K59" i="6" s="1"/>
  <c r="H57" i="6"/>
  <c r="M56" i="6" s="1"/>
  <c r="H56" i="6"/>
  <c r="I56" i="6" s="1"/>
  <c r="H55" i="6"/>
  <c r="I55" i="6" s="1"/>
  <c r="L52" i="6"/>
  <c r="H51" i="6"/>
  <c r="I51" i="6" s="1"/>
  <c r="J51" i="6" s="1"/>
  <c r="H50" i="6"/>
  <c r="I50" i="6" s="1"/>
  <c r="J50" i="6" s="1"/>
  <c r="J49" i="6"/>
  <c r="H49" i="6"/>
  <c r="H48" i="6"/>
  <c r="I48" i="6" s="1"/>
  <c r="J48" i="6" s="1"/>
  <c r="H47" i="6"/>
  <c r="I47" i="6" s="1"/>
  <c r="J47" i="6" s="1"/>
  <c r="H46" i="6"/>
  <c r="I46" i="6" s="1"/>
  <c r="J46" i="6" s="1"/>
  <c r="H45" i="6"/>
  <c r="I45" i="6" s="1"/>
  <c r="J45" i="6" s="1"/>
  <c r="H44" i="6"/>
  <c r="I44" i="6" s="1"/>
  <c r="J44" i="6" s="1"/>
  <c r="H43" i="6"/>
  <c r="I43" i="6" s="1"/>
  <c r="J43" i="6" s="1"/>
  <c r="H42" i="6"/>
  <c r="I42" i="6" s="1"/>
  <c r="J42" i="6" s="1"/>
  <c r="H41" i="6"/>
  <c r="I41" i="6" s="1"/>
  <c r="J41" i="6" s="1"/>
  <c r="H40" i="6"/>
  <c r="I40" i="6" s="1"/>
  <c r="J40" i="6" s="1"/>
  <c r="H39" i="6"/>
  <c r="I39" i="6" s="1"/>
  <c r="J39" i="6" s="1"/>
  <c r="I38" i="6"/>
  <c r="K38" i="6" s="1"/>
  <c r="H38" i="6"/>
  <c r="H37" i="6"/>
  <c r="I37" i="6" s="1"/>
  <c r="J37" i="6" s="1"/>
  <c r="H36" i="6"/>
  <c r="I36" i="6" s="1"/>
  <c r="K36" i="6" s="1"/>
  <c r="H35" i="6"/>
  <c r="I35" i="6" s="1"/>
  <c r="J35" i="6" s="1"/>
  <c r="H34" i="6"/>
  <c r="I34" i="6" s="1"/>
  <c r="J34" i="6" s="1"/>
  <c r="H33" i="6"/>
  <c r="I33" i="6" s="1"/>
  <c r="J33" i="6" s="1"/>
  <c r="H32" i="6"/>
  <c r="I32" i="6" s="1"/>
  <c r="K32" i="6" s="1"/>
  <c r="H31" i="6"/>
  <c r="I31" i="6" s="1"/>
  <c r="H30" i="6"/>
  <c r="I30" i="6" s="1"/>
  <c r="J30" i="6" s="1"/>
  <c r="H29" i="6"/>
  <c r="I29" i="6" s="1"/>
  <c r="J29" i="6" s="1"/>
  <c r="H28" i="6"/>
  <c r="I28" i="6" s="1"/>
  <c r="J28" i="6" s="1"/>
  <c r="I27" i="6"/>
  <c r="J27" i="6" s="1"/>
  <c r="H27" i="6"/>
  <c r="H26" i="6"/>
  <c r="I26" i="6" s="1"/>
  <c r="J26" i="6" s="1"/>
  <c r="H25" i="6"/>
  <c r="I25" i="6" s="1"/>
  <c r="J25" i="6" s="1"/>
  <c r="H24" i="6"/>
  <c r="I24" i="6" s="1"/>
  <c r="J24" i="6" s="1"/>
  <c r="H23" i="6"/>
  <c r="I23" i="6" s="1"/>
  <c r="J23" i="6" s="1"/>
  <c r="H22" i="6"/>
  <c r="I22" i="6" s="1"/>
  <c r="K22" i="6" s="1"/>
  <c r="H21" i="6"/>
  <c r="I21" i="6" s="1"/>
  <c r="K21" i="6" s="1"/>
  <c r="H20" i="6"/>
  <c r="I20" i="6" s="1"/>
  <c r="J20" i="6" s="1"/>
  <c r="H19" i="6"/>
  <c r="I19" i="6" s="1"/>
  <c r="L17" i="6"/>
  <c r="L53" i="6" s="1"/>
  <c r="K17" i="6"/>
  <c r="H16" i="6"/>
  <c r="M16" i="6" s="1"/>
  <c r="H15" i="6"/>
  <c r="I15" i="6" s="1"/>
  <c r="J15" i="6" s="1"/>
  <c r="H14" i="6"/>
  <c r="I14" i="6" s="1"/>
  <c r="H13" i="6"/>
  <c r="I13" i="6" s="1"/>
  <c r="H12" i="6"/>
  <c r="M12" i="6" s="1"/>
  <c r="H11" i="6"/>
  <c r="I11" i="6" s="1"/>
  <c r="J11" i="6" s="1"/>
  <c r="K52" i="6" l="1"/>
  <c r="H58" i="6"/>
  <c r="H59" i="6" s="1"/>
  <c r="H65" i="6"/>
  <c r="H66" i="6" s="1"/>
  <c r="H52" i="6"/>
  <c r="K53" i="6"/>
  <c r="K67" i="6" s="1"/>
  <c r="K69" i="6" s="1"/>
  <c r="I52" i="6"/>
  <c r="I58" i="6"/>
  <c r="I59" i="6" s="1"/>
  <c r="J55" i="6"/>
  <c r="J58" i="6" s="1"/>
  <c r="J59" i="6" s="1"/>
  <c r="I16" i="6"/>
  <c r="J16" i="6" s="1"/>
  <c r="J17" i="6" s="1"/>
  <c r="J19" i="6"/>
  <c r="J52" i="6" s="1"/>
  <c r="H17" i="6"/>
  <c r="H53" i="6" s="1"/>
  <c r="H67" i="6" s="1"/>
  <c r="I12" i="6"/>
  <c r="I17" i="6" s="1"/>
  <c r="I53" i="6" s="1"/>
  <c r="I67" i="6" s="1"/>
  <c r="J53" i="6" l="1"/>
  <c r="J67" i="6" s="1"/>
  <c r="J69" i="6" s="1"/>
  <c r="I69" i="6"/>
  <c r="M69" i="6" s="1"/>
  <c r="H68" i="6"/>
  <c r="H69" i="6" s="1"/>
</calcChain>
</file>

<file path=xl/sharedStrings.xml><?xml version="1.0" encoding="utf-8"?>
<sst xmlns="http://schemas.openxmlformats.org/spreadsheetml/2006/main" count="169" uniqueCount="151">
  <si>
    <t>PROYECTO</t>
  </si>
  <si>
    <t>EFECTOS</t>
  </si>
  <si>
    <t>PROBLEMA</t>
  </si>
  <si>
    <t>CAUSAS</t>
  </si>
  <si>
    <t>ALTERNATIVA SOLUCIÓN</t>
  </si>
  <si>
    <t>OBJETIVO GENERAL</t>
  </si>
  <si>
    <t>OBJETIVOS ESPECÍFICOS</t>
  </si>
  <si>
    <t>FORMATO RESUMEN PROYECTO DE INVERSIÓN</t>
  </si>
  <si>
    <t>Directos</t>
  </si>
  <si>
    <t>Indirectos</t>
  </si>
  <si>
    <t>Directas</t>
  </si>
  <si>
    <t>Indirectas</t>
  </si>
  <si>
    <t>FORTALECIMIENTO DE LAS ESTRATEGIAS DE HÁBITOS Y ESTILOS DE VIDA SALUDABLE EN EL MUNICIPIO DE BUCARAMANGA</t>
  </si>
  <si>
    <t>Bajo nivel de vinculación ciudadana en eventos de actividad física y procesos de hábitos y estilos de vida saludable en el municipio de Bucaramanga</t>
  </si>
  <si>
    <t>Deficiencia de espacios para el desarrollo de hábitos, estilos de vida saludable y actividad física en el municipio</t>
  </si>
  <si>
    <t>Bajo acceso a programas de actividad física y hábitos de vida saludable en el municipio</t>
  </si>
  <si>
    <t>Bajo nivel de participación ciudadana en eventos relacionados con la actividad física, el Deporte, y la recreación</t>
  </si>
  <si>
    <t>Baja oferta institucional de eventos deportivos, recreativos y de aprovechamiento del tiempo libre en el municipio</t>
  </si>
  <si>
    <t>Incremento de los niveles de sedentarismo y obesidad en la población</t>
  </si>
  <si>
    <t>Bajo desarrollo de capacidades motrices por hábitos no saludables en la población</t>
  </si>
  <si>
    <t>Incremento en el gasto público en salud por la atención en consultas de enfermedades no transmisibles</t>
  </si>
  <si>
    <t>Aumentar el nivel de vinculación ciudadana en eventos de actividad física y procesos de hábitos y estilos de vida saludable en el municipio de Bucaramanga</t>
  </si>
  <si>
    <t>Incrementar la disposición y uso de las vías públicas y parques de la ciudad como escenarios de actividad física y de acciones hábitos y estilos de vida saludable</t>
  </si>
  <si>
    <t>Realizar permanentemente actividades deportivas, recreativas de actividad física y aprovechamiento del tiempo libre que generen hábitos saludables al ciudadano de Bucaramanga</t>
  </si>
  <si>
    <t>Desarrollar campañas de hábitos y estilos de vida saludable que incrementen el acceso de los ciudadanos a la actividad física y hábitos de vida saludable en el municipio en Bucaramanga</t>
  </si>
  <si>
    <t>Organizar y ejecutar eventos deportivos, recreativos y de aprovechamiento del tiempo libre que incrementen la oferta de estas actividades al ciudadano</t>
  </si>
  <si>
    <t>FORTALECIMIENTO DE ESTRATEGIAS PARA EL DESARROLLO DE HÁBITOS Y ESTILOS DE VIDA SALUDABLE EN EL MUNICIPIO DE BUCARAMANGA</t>
  </si>
  <si>
    <t>PRESUPUESTO DEL PROYECTO: FORTALECIMIENTO DE LAS ESTRATEGIAS DE HABITOS Y ESTILOS DE VIDA SALUDABLES EN EL MUNICIPIO DE BUCARAMANGA</t>
  </si>
  <si>
    <t>Código: F-DPM-1210-238,37-028</t>
  </si>
  <si>
    <t>Versión: 0.0</t>
  </si>
  <si>
    <t>Fecha aprobación: junio-08-2020</t>
  </si>
  <si>
    <t>Página: 1 de 1</t>
  </si>
  <si>
    <t>PRESUPUESTO DESAGREGADO 2021</t>
  </si>
  <si>
    <t>NOMBRE PROYECTO:Fortalecimiento de las estrategias de hábitos y estilos de vida saludable en el municipio de Bucaramanga</t>
  </si>
  <si>
    <t>CONCEPTO</t>
  </si>
  <si>
    <t>INSUMO</t>
  </si>
  <si>
    <t>CANT.</t>
  </si>
  <si>
    <t>ESPECIFICACIONES TÉCNICAS</t>
  </si>
  <si>
    <t>TIEMPO DE EJECUCIÓN</t>
  </si>
  <si>
    <t xml:space="preserve">VR. UNITARIO </t>
  </si>
  <si>
    <t>VALOR CON IVA</t>
  </si>
  <si>
    <t>TIPO DE FUENTE</t>
  </si>
  <si>
    <t>PR</t>
  </si>
  <si>
    <t>SGP</t>
  </si>
  <si>
    <t>OTROS</t>
  </si>
  <si>
    <t>Producto 1.
 Servicio de promoción de la actividad física, la recreación y el deporte.</t>
  </si>
  <si>
    <t>Actividad: 1.1 Disponer del personal de apoyo necesario para la efectiva ejecución de las Vías Activas y Saludables en el municipio.</t>
  </si>
  <si>
    <t>Mano de Obra Calificada</t>
  </si>
  <si>
    <t>Contar con el personal que preste los servicios de gestor, facilitados, articulador para el desarrollo de las vias activas y saludables</t>
  </si>
  <si>
    <t>Disponer del servicio de primeros auxilios para el desarrollo de las actividades en el marco de las vías activas y saludables</t>
  </si>
  <si>
    <t>Mano de Obra No Calificada</t>
  </si>
  <si>
    <t>Disponer  de personal que preste el apoyo a la gestión como lógistico en el desarrollo de las vías activas y saludables</t>
  </si>
  <si>
    <t>Disponer  de personal que preste el apoyo a la gestión como lógistico, incluyendo el traslado de materiales en el desarrollo de las vías activas y saludables</t>
  </si>
  <si>
    <t>Servicios prestados a las empresas y servicios de producción</t>
  </si>
  <si>
    <t>Contratar el servicio de persona natural o  jurídica que preste el servicio de operador logistico que  se requiera en la producción y realización de actos de inauguración, clausura, festivales, bingos, eventos artisticos, culturales, recremach, juegos atutóctonos, vacaciones recreativas, torneos,  entre otros que se programen en desarrollo del proyecto</t>
  </si>
  <si>
    <t>Disponer del servicio de mantenimiento del material logístico, operativo y de amplificaciones de sonido, elementos eléctricos y electrónicos, entre otros, para el adecuado desarrollo de las vías activas y saludables.</t>
  </si>
  <si>
    <t>Total actividad 1.1.</t>
  </si>
  <si>
    <t>Actividad: 1.2 Contar con los servicios logísticos que garanticen la operatividad y desarrollo de las Vías activas y saludables en Bucaramanga</t>
  </si>
  <si>
    <r>
      <rPr>
        <b/>
        <sz val="8"/>
        <color theme="1"/>
        <rFont val="Calibri"/>
        <family val="2"/>
        <scheme val="minor"/>
      </rPr>
      <t>CARPA TIPO KIOSCO 3X3 CON CORTINAS, CON 4 CARAS O CORTINAS.</t>
    </r>
    <r>
      <rPr>
        <sz val="8"/>
        <color theme="1"/>
        <rFont val="Calibri"/>
        <family val="2"/>
        <scheme val="minor"/>
      </rPr>
      <t xml:space="preserve">
•	Material: Lona a base de PVC con fibra de poliéster interna de 480 gramos 100 % impermeable, lona de larga duración con fibra interna de alta resistencia para trabajo pesado, recubierta con PVC flexible, con protección biosida a la acción de los rayos solares, totalmente sellada en uniones por electro frecuencia y reforzada en sus esquinas y terminales, con ojaletas metálicos o plásticos vulcanizados. Módulo con su respectiva solapa o traslape manilado, para evitar filtraciones de agua al unir todas las secciones. las cortinas de cada una de las carpas requeridas deben ser lisas, sin ningún tipo de ventanas o mallas.
•	Color: a escoger por la institución.
•	Estructura: Tradicional metálica cerchada de 1” y 1½” de pulgada en calibre 18, para su sistema cerchado y para sistema sostenimiento en 4 (cuatro) laterales en tubo cuadrado de 1 ½” calibre 18, totalmente desarmable pintura electroestática color negro. Con cuatro laterales cada carpa en la misma calidad de lona.
•	Estampado: De acuerdo con el diseño que solicite el INSTITUTO.
•	Colores: De acuerdo con el diseño.
•	Dimensiones: 3 mts x 3 mts. Forma: Cuadrada.
•	Peso de la lona: El calibre o espesor total del producto es de 400 Micras aprox. y el peso de 480 gr/m2 aprox. Tipo de tejido: Lona Laminada con PVC flexible por ambos lados, reforzado en su interior con tela 100% poliéster texturizado en tejido de punto tipo pique.
•	Garantía: La garantía legal para los productos nuevos de doce (12) meses. Las carpas
deben ser 100% nuevas, sin que hayan sido reparadas o remanufacturadas.</t>
    </r>
  </si>
  <si>
    <r>
      <rPr>
        <b/>
        <sz val="8"/>
        <color theme="1"/>
        <rFont val="Calibri"/>
        <family val="2"/>
        <scheme val="minor"/>
      </rPr>
      <t>MODULO ATENCIÓN AL USUARIO:</t>
    </r>
    <r>
      <rPr>
        <sz val="8"/>
        <color theme="1"/>
        <rFont val="Calibri"/>
        <family val="2"/>
        <scheme val="minor"/>
      </rPr>
      <t xml:space="preserve">
Compuesto por: ESTRUCTURA Medidas del módulo armado Techo: Largo: 1,88 m Ancho: 1,94 m, Lateral: Ancho: 1,96 m Alto frente: 2,03 m, Alto posterior: 1,90 m Posterior: Alto: 1,90 m, 
Ancho: 2,03 m
 Fabricado en tubo cuadrado de 1 1/2” pulgada, recubierta con pintura electroestática con frontales en banner impreso, con mesa abatible en lámina calibre 18, incluida en el módulo. En la parte superior lleva dos cuadrantes para dar soporte a la estructura. Sistema plegable para garantizar fácil transporte
Mesa:Largo: 1,45 mts Alto: 1,05mts Fondo: 0,50 mts, 1. TECHO, Medidas del techo armado: Techo: Largo: 1,88 mts  Ancho: 1,94 mts
 Lateral: Ancho: 1,96 mts Alto frente: 2,03 mts, Alto posterior: 1,90 mts, 
Posterior: Alto: 1,90 mts, Ancho: 1,94 mts, 
* Techo en lona PVC verano sintética.
*Impermeable de larga duración, con correas para amarre a la estructura, vulcanizado.
El techo cuenta con dos ventanas en las paredes laterales para permitir la ventilación y el paso de luz al interior de la misma.
*Cuenta con cremalleras laterales en la parte posterior.
*En la pared trasera del techo se contará con un banner el cual será removible con la imagen del mapa de la Recreovia.
*Impresión en Screen con tinta para PVC, artes y colores entregados por la Oficina Asesora de Comunicaciones del INSTITUTO. *Color a definir por el área de comunicaciones de la entidad</t>
    </r>
  </si>
  <si>
    <r>
      <rPr>
        <b/>
        <sz val="8"/>
        <color theme="1"/>
        <rFont val="Calibri"/>
        <family val="2"/>
        <scheme val="minor"/>
      </rPr>
      <t>MODULO Y TECHO VENDEDORES:
Compuesto por MESA DESMONTABLE Aspectos Generales Mesa:
Desmontable, estructura conform</t>
    </r>
    <r>
      <rPr>
        <sz val="8"/>
        <color theme="1"/>
        <rFont val="Calibri"/>
        <family val="2"/>
        <scheme val="minor"/>
      </rPr>
      <t>ada por cuatro tubos verticales y dos entrepaños, recubierta con tres paredes de lona las cuales se encuentran fijadas a la mesa por medio de remaches de tornillo, adicional anexo tablón auxiliar para la preparación de productos plegable a la mesa principal, finalmente barrera plástica para la exhibición de productos.
Entrepaños de la mesa: Los dos entrepaños cuenta con un "pin" o "seguro" para anclarlo con las paredes laterales de la mesa, uno a cada lado. Cada uno de los entrepaños deben tener dos refuerzos de igual largo que la mesa.
Dimensiones de la mesa:
Largo: 2,50mts Ancho: 0,54 mts
Alto: 1,10 mts Materiales de la mesa
*	Estructura en tubo Cod Roll de ¾“cuadrado calibre 16.
*	Entrepaños en lámina Coll roll calibre 20
*	Pintura electroestática tanto de tubos y entrepaños
*	Impresión en screen con tinta para PVC.
*	Paneles frontal y laterales en lona PVC verano sintética. ESTRUCTURADESMONTABLE CUADRADA Y TECHO
Estructura: sistema plegable superior en forma de araña para garantizar fácil transporte, con un tubo central que sostiene el cono o techo del techo garantizando la funcionalidad y estética de la misma, de acuerdo con el diseño entregado por la entidad.
Dimensiones de la estructura: Largo:2,50m, Ancho: 2,50 m, Ancho techo o cono: 2,50 m
Alto: 2,00m Alto techo o cono: 0,30 m, Total, Alto estructura con techo 2,30 m Materiales de la estructura:
Base metálica: sistema retráctil en los cuatro tubos de apoyo. (patas) las terminaciones de los tubos de apoyo deben ser planas con lamina perforadas para la estabilidad y ubicación de estacas o seguros para fijar al piso.
*	Estructura en tubo CR cuadrado calibre 18, con pintura electrostática, con acabados lisos, y velcros para reforzar la adherencia del techo impermeable a la estructura.
*Los tornillos y demás componentes utilizados deben tener cobertura anticorrosivos y las tuercas deben ser seguridad
*2.4Techo impermeable:
*Impermeable de larga duración, con correas para amarre a la estructura, vulcanizado, con velcros en las cuatro esquinas y su contraparte en las mismas esquinas de la estructura, para generar puntos de temple en el techo y que no se suelte con el viento.
*El techo cuenta con dos ventanas en las paredes laterales para permitir la ventilación y el paso de luz al interior de esta.
*Toldillo retráctil para lluvia y resguardo del sol sujetado al techo a través de un tubo horizontal. *La techo en su interior cuenta con seis bolsillos ubicados en la pared trasera para ubicación de documentos.
*Las tres paredes cuentan con tres (3) correas y pasadores con costuras reforzadas para evitar desgarre de la lona, las cuales la sujetan a la estructura superior.
*El techo cuenta con una correa y pasador con costuras reforzadas para evitar desgarre de la lona con la cual se ancla a la mesa para evitar que el viento la desplace.
*	En la parte frontal del toldillo se debe imprimir en screen con tinta para PVC la numeración y tipo de modulo o servicio a ofrecer.
*	En la parte del techo tiene un diseño que permite el ingreso de la luz que es una sola estructura junto con sus bases.
*2.4.1. Dimensiones del techo: Alto: 0,30 mts Largo: 2,50mts, Ancho: 2,50mts Toldillo Ancho: 2,50 mts, Largo: 0,30mts Laterales: Ancho: 2,50mts Alto: 2,00mts
*Posterior: Alto: 2,00mts Ancho: 2,50mts
*Bolsillos Ancho tira completa: 1,50 mts Cada Bolsillo de ancho: 0,25 mts y Alto: 0,26 mts, *Ventana del techo: Alto: 0,50mts Ancho: 0,50mts Materiales del techo:Techo en lona PVC verano sintética.
*	Bolsillos en vinilo transparente calibre 20.
*	Impresión en screen con tinta para PVC.
*Logos a 1 tinta: Diseño, artes suministrados por la Oficina Asesora de Comunicaciones del INSITUTO.
*Color final a definir por el área de comunicaciones.</t>
    </r>
  </si>
  <si>
    <r>
      <rPr>
        <b/>
        <sz val="8"/>
        <color theme="1"/>
        <rFont val="Calibri"/>
        <family val="2"/>
        <scheme val="minor"/>
      </rPr>
      <t>CARPA PLEGABLE DE  2m x 2m X 3m Lona 100</t>
    </r>
    <r>
      <rPr>
        <sz val="8"/>
        <color theme="1"/>
        <rFont val="Calibri"/>
        <family val="2"/>
        <scheme val="minor"/>
      </rPr>
      <t>% poliéster o nylon, con un gramaje de 600D Capa PVC,0.45mm,150cm Presentación: 50m/roll 39000m/20GP, color a escoger por la entidad de alta tenacidad impregnada con PVC flexible que cuente con un tratamiento de impermeabilidad y protección anti-rayos UV. con dos logos símbolos institucionales y nombre del programa encontrados impreso o realizado en aerografía con pintura PVC resistentes a la intemperie y trabajo pesado El sistema de apertura es de tipo paraguas o acordeón, Fabricada en acero reforzado con tratamiento anticorrosivo. Tubo de 3x3 cm con
0.8 mm de grosor incluya maleta para almacenaje para su durabilidad en el tiempo y fácil transporte.</t>
    </r>
  </si>
  <si>
    <r>
      <rPr>
        <b/>
        <sz val="8"/>
        <color theme="1"/>
        <rFont val="Calibri"/>
        <family val="2"/>
        <scheme val="minor"/>
      </rPr>
      <t xml:space="preserve">CARPA PLEGABLE DE 4m x 4m x 2.8m Lona PVC </t>
    </r>
    <r>
      <rPr>
        <sz val="8"/>
        <color theme="1"/>
        <rFont val="Calibri"/>
        <family val="2"/>
        <scheme val="minor"/>
      </rPr>
      <t>de Alta Calidad resistente al sol y la lluvia. Su estructura en Acero en Herraje Blanco Posee una pintura resistente con 3 niveles de altura. Fácil de transportar, armar y disfrutar del toldo plegable 4×4 de fabricación en Colombia con Lona PVC Anti rasgado, Anti-hongo y Retardante al Fuego.
Especificaciones técnicas:
Estructura Nacional de Acero Plegable Blanca Peso aprox: 28 Kg Color por escoger por el instituto. Medidas 4mt x 4mt x 2.8mt (Altura Graduable) Material Metal Lámina de Acero CR, Lona con Recubrimiento PVC con dos logos símbolos institucionales y nombre del programa encontrados impreso o realizado en aerografía con pintura PVC resistentes a la intemperie y trabajo pesado, incluya maleta para almacenaje para su durabilidad en el tiempo y fácil transporte.</t>
    </r>
  </si>
  <si>
    <r>
      <rPr>
        <b/>
        <sz val="8"/>
        <color theme="1"/>
        <rFont val="Calibri"/>
        <family val="2"/>
        <scheme val="minor"/>
      </rPr>
      <t>VALLA DE CERRAMIENTO TIPO 1 Tablero</t>
    </r>
    <r>
      <rPr>
        <sz val="8"/>
        <color theme="1"/>
        <rFont val="Calibri"/>
        <family val="2"/>
        <scheme val="minor"/>
      </rPr>
      <t>: En acero galvanizado calibre 18, ancho 90cm, alto 60cm, según diseño entregado por la entidad, a doble cara, con retro reflectante grado ingeniería, textos y símbolos en screen en tintas traslucidas. Pedir al area de comunicaciones del INSTITUTO la leyenda y el diseño. Las esquinas de la lámina tendrán curvatura de diámetro de 15 cm.
El tablero debe estar protegido con una lámina transparente antivandalismo y que no afecte la retrorreflectividad El tablero debe estar sujeto a la estructura por medio de 2 abrazaderas en tubo para aguas negras con diámetro de 5,08 cm (2 pulgadas) y un ancho de 8,5 cm. Estas deben estar soldadas a unas platinas en el mismo material con las siguientes dimensiones: ancho de 7,5 cm y alto de 10,8 cm. Las platinas están distanciadas entre sí a 40 cm
El tablero se ajusta a las platinas por medio de cuatro tuercas de seguridad y 4 tornillos de
seguridad 1” x 1.4 cm de espesor (2 en cada platina).
Estructura: Tubo para aguas negras calibre de 0,2286 cm +0,05cm (0,09 pulgadas), con diámetro de 1 1/2 pulgadas, con dimensiones de 100 cm de alto, 110 cm (+1cm) de ancho. Con curvatura de 20 cm de diámetro en las esquinas superiores y diámetro de 25 cm en las esquinas inferiores. En la parte superior de la estructura, se debe generar una curvatura con un diámetro aproximado de 5,5 cm o hasta obtener una separación máxima entre la lámina y la estructura de 5 cm. El soporte de la estructura debe tener forma de “S”. La estructura debe estar cubierta con pintura de exterior de alto tráfico, sistema de aplicación electrostática, La tubería debe venir con anticorrosivo de color negro mate.</t>
    </r>
  </si>
  <si>
    <r>
      <rPr>
        <b/>
        <sz val="8"/>
        <color theme="1"/>
        <rFont val="Calibri"/>
        <family val="2"/>
        <scheme val="minor"/>
      </rPr>
      <t>CANECA VIAL CILINDRICA</t>
    </r>
    <r>
      <rPr>
        <sz val="8"/>
        <color theme="1"/>
        <rFont val="Calibri"/>
        <family val="2"/>
        <scheme val="minor"/>
      </rPr>
      <t xml:space="preserve"> Elaborada en polipropileno color naranja y base negra; con 4 franjas reflectivas grado ingeniería. Medidas: Alto 104cm, Base61cm, Superior 44cm
Incluye lastre de 10 kilogramos +0.5 kg.
Marcación: la caneca debe tener el siguiente texto en una de sus caras, distribuido uniformemente tipo de letra Arial 30±1 mm y ancho de 20±1 mm, con impresión hundida</t>
    </r>
  </si>
  <si>
    <r>
      <rPr>
        <b/>
        <sz val="8"/>
        <color theme="1"/>
        <rFont val="Calibri"/>
        <family val="2"/>
        <scheme val="minor"/>
      </rPr>
      <t>PALETA DE SEÑALIZACIÓN</t>
    </r>
    <r>
      <rPr>
        <sz val="8"/>
        <color theme="1"/>
        <rFont val="Calibri"/>
        <family val="2"/>
        <scheme val="minor"/>
      </rPr>
      <t xml:space="preserve"> Material: Poliestireno de alto Impacto. Color Verde de fondo por un costado y color Rojo de fondo por el otro costado
Medidas: Paleta 30 cm x 30 cm, Mango redondo 3 cm x 12 cm, la paleta cuenta por un lado el fondo es de color rojo y lleva la palabra PARE elaborada en cinta reflectiva, por el otro lado cuenta con un color verde y lleva la palabra SIGA elaborado en cinta reflectiva. Los dos costados de la paleta cuentan en su borde con cinta reflectiva
que aumenta la su visibilidad</t>
    </r>
  </si>
  <si>
    <r>
      <rPr>
        <b/>
        <sz val="8"/>
        <color theme="1"/>
        <rFont val="Calibri"/>
        <family val="2"/>
        <scheme val="minor"/>
      </rPr>
      <t xml:space="preserve">REDUCTOR DE VELOCIDAD </t>
    </r>
    <r>
      <rPr>
        <sz val="8"/>
        <color theme="1"/>
        <rFont val="Calibri"/>
        <family val="2"/>
        <scheme val="minor"/>
      </rPr>
      <t>Material: Caucho con tragaluces o reflectivos que lo hacen visible de color amarillo y negro Stopper de alta resistencia con tres reflectivos ideal para evitar accidentes. Dimensiones: Largo: 100 cm Ancho: 38 Cm Alto: 5 cm.</t>
    </r>
  </si>
  <si>
    <r>
      <rPr>
        <b/>
        <sz val="8"/>
        <color theme="1"/>
        <rFont val="Calibri"/>
        <family val="2"/>
        <scheme val="minor"/>
      </rPr>
      <t>BARRERA PLASTICA O MALETIN DE CONTENCIÓN</t>
    </r>
    <r>
      <rPr>
        <sz val="8"/>
        <color theme="1"/>
        <rFont val="Calibri"/>
        <family val="2"/>
        <scheme val="minor"/>
      </rPr>
      <t xml:space="preserve"> utilizado para delimitar áreas, desvíos o cerramientos, necesarios para guiar a conductores, peatones y bici usuarios. Elaborados en material PVC de alta resistencia Medidas de Alto: 45cm Largo: 1,5mt Ancho: 55cm con
cintas reflectivas.</t>
    </r>
  </si>
  <si>
    <r>
      <rPr>
        <b/>
        <sz val="8"/>
        <color theme="1"/>
        <rFont val="Calibri"/>
        <family val="2"/>
        <scheme val="minor"/>
      </rPr>
      <t>CONOS PARA EL CONTROL DE SEGURIDAD VIA</t>
    </r>
    <r>
      <rPr>
        <sz val="8"/>
        <color theme="1"/>
        <rFont val="Calibri"/>
        <family val="2"/>
        <scheme val="minor"/>
      </rPr>
      <t>L Medidas: 90 cm color naranja con cinta reflectiva Fabricados en PVC flexible capaz de absorber y disipar la energía del impacto. Color naranja fluorescente para excelente visibilidad en el día y con franjas reflectivas de alta intensidad según manual de señalización vial (Mintransporte). Formulado con protector U.V para optimizar su vida útil en la intemperie. Especificaciones técnicas: Conos viales manufacturados en una sola pieza Calibre de paredes: 5mml. +/-0.5 a 200 mml. De la punta y de la base del cono Dureza: 80+/-3 grados shore a (10 seg.) Tensión de ruptura: 1500 +/- 100 PSI. Elongación: 140+/-5%</t>
    </r>
  </si>
  <si>
    <r>
      <rPr>
        <b/>
        <sz val="8"/>
        <color theme="1"/>
        <rFont val="Calibri"/>
        <family val="2"/>
        <scheme val="minor"/>
      </rPr>
      <t>SILLA PLASTICA BLANCA SIN BRAZ</t>
    </r>
    <r>
      <rPr>
        <sz val="8"/>
        <color theme="1"/>
        <rFont val="Calibri"/>
        <family val="2"/>
        <scheme val="minor"/>
      </rPr>
      <t>O especificaciones: largo 54.2 cm; ancho 5.5 cm, alto 74.5 cm peso aprox 2.3kg contramarcadas con el logo del Inderbu a una tinta.</t>
    </r>
  </si>
  <si>
    <r>
      <rPr>
        <b/>
        <sz val="8"/>
        <color theme="1"/>
        <rFont val="Calibri"/>
        <family val="2"/>
        <scheme val="minor"/>
      </rPr>
      <t>MESA PLASTICA</t>
    </r>
    <r>
      <rPr>
        <sz val="8"/>
        <color theme="1"/>
        <rFont val="Calibri"/>
        <family val="2"/>
        <scheme val="minor"/>
      </rPr>
      <t xml:space="preserve"> Color negro largo 72 cm ancho 72cm alto 72cm peso aprox 6.1kg Contramarcadas con el logo del Inderbu a una tinta.</t>
    </r>
  </si>
  <si>
    <r>
      <rPr>
        <b/>
        <sz val="8"/>
        <color theme="1"/>
        <rFont val="Calibri"/>
        <family val="2"/>
        <scheme val="minor"/>
      </rPr>
      <t>PASACALLES PROMOCIONALES IMPRESO CON BOLSILLOS Y PALO</t>
    </r>
    <r>
      <rPr>
        <sz val="8"/>
        <color theme="1"/>
        <rFont val="Calibri"/>
        <family val="2"/>
        <scheme val="minor"/>
      </rPr>
      <t>S Incluye servicio de
diseño gráfico, elaboración y producción de pasacalles con impresión digital de gran formato, teniendo en cuenta la identidad institucional, el contenido temático, mensaje promocional y fotografías de acuerdo a necesidades de los programas misionales con previa aprobación del arte final. Material: Lona banner de 13 onzas. Número de tintas: Full Color y tintas 100% base solvente que garantizan larga duración sin decoloración. Modo de impresión: plotter para Banner en Alta Resolución, impresión digital a 1440 dpi. Acabado: Con bolsillos en los dos bordes laterales para sujeción con balso (incluye). Área de artes: 3 M x 60 cm Área de seguridad: 290 cm x 55cm (para el contenido) Empaque: Con estuche en material resistente para transportar y guardar con el objetivo de proteger, evitando quiebres de la lona y deterioro por mala manipulación.</t>
    </r>
  </si>
  <si>
    <r>
      <rPr>
        <b/>
        <sz val="8"/>
        <color theme="1"/>
        <rFont val="Calibri"/>
        <family val="2"/>
        <scheme val="minor"/>
      </rPr>
      <t>BANDERAS DE LUJO EN TELA SATÍN PESADO</t>
    </r>
    <r>
      <rPr>
        <sz val="8"/>
        <color theme="1"/>
        <rFont val="Calibri"/>
        <family val="2"/>
        <scheme val="minor"/>
      </rPr>
      <t xml:space="preserve"> Doble faz con su respectivo escudo bordados en aplique directamente en la bandera la bandera de 2m de largo x 1.20 de ancho (Colombia, Santander, Bucaramanga) con astas y bases para ceremonia deportivas. Base en madera cedro lacado, asta en madera y lanza en bronce. COLOMBIA, SANTANDER,
BUCARAMANG</t>
    </r>
  </si>
  <si>
    <r>
      <rPr>
        <b/>
        <sz val="8"/>
        <color theme="1"/>
        <rFont val="Calibri"/>
        <family val="2"/>
        <scheme val="minor"/>
      </rPr>
      <t>ASTA PARA BANDERA</t>
    </r>
    <r>
      <rPr>
        <sz val="8"/>
        <color theme="1"/>
        <rFont val="Calibri"/>
        <family val="2"/>
        <scheme val="minor"/>
      </rPr>
      <t xml:space="preserve"> Fabricada con tubo de aluminio de dos tramos con la medida de 2.25 mts con punta de lanza en bronce cuenta con su sujetador para colocar la bandera.</t>
    </r>
  </si>
  <si>
    <r>
      <rPr>
        <b/>
        <sz val="8"/>
        <color theme="1"/>
        <rFont val="Calibri"/>
        <family val="2"/>
        <scheme val="minor"/>
      </rPr>
      <t>PEDESTAL PARA ASTA BANDERA</t>
    </r>
    <r>
      <rPr>
        <sz val="8"/>
        <color theme="1"/>
        <rFont val="Calibri"/>
        <family val="2"/>
        <scheme val="minor"/>
      </rPr>
      <t xml:space="preserve"> base de lámina de latón incluida con sobrepeso tubo de aluminio y regatón de latón fundido con tornillos para nivelar y sujetar la asta.</t>
    </r>
  </si>
  <si>
    <r>
      <rPr>
        <b/>
        <sz val="8"/>
        <color theme="1"/>
        <rFont val="Calibri"/>
        <family val="2"/>
        <scheme val="minor"/>
      </rPr>
      <t>PLANTA ELÉCTRICA A GASOLINA</t>
    </r>
    <r>
      <rPr>
        <sz val="8"/>
        <color theme="1"/>
        <rFont val="Calibri"/>
        <family val="2"/>
        <scheme val="minor"/>
      </rPr>
      <t xml:space="preserve"> Arranque manual y eléctrico, 4 tiempos. Posee una potencia de 6.500 watts y una conexión de voltaje de 110/220 voltios.
ESPECIFICACIONES TÉCNICAS
Voltaje de salida: AC 110-220V Salida Stan By: 6.500 watts Salida Prime: 5.900 watts Arranque: MANUAL-ELÉCTRICO Tipo Motor: 4 TIEMPOS // Aire Forzado Potencia Motor: 13,0 HP - 3.600 RPM Cilindraje: 389cc Capacidad Aceite: 1.1 Litros Capacidad Tanque: 25 Litros Nivel de Ruido: 97 dB Peso aprox Kg: 81 Eficiencia: 0.75 Factor de Potencia: 1.0 No. Fases: 1 Fase Corriente: 27A Frecuencia: 60Hz Garantía: 1 año.
Generador a gasolina: monofásico Arranque eléctrico Salida 110V - 220V. Jaula protectora en acero tubular, protege y facilita manipulación. Ruedas para fácil transporte Dimensiones: aprox 56cm Alto x 55cm Ancho x 83cm Largo
INCLUYE: Clavija 120 - 240v 30amp Con Neutro</t>
    </r>
  </si>
  <si>
    <t>Materiales</t>
  </si>
  <si>
    <r>
      <rPr>
        <b/>
        <sz val="8"/>
        <color theme="1"/>
        <rFont val="Calibri"/>
        <family val="2"/>
        <scheme val="minor"/>
      </rPr>
      <t>CABLE MACHO DE 3,5 MM A 2 RCA</t>
    </r>
    <r>
      <rPr>
        <sz val="8"/>
        <color theme="1"/>
        <rFont val="Calibri"/>
        <family val="2"/>
        <scheme val="minor"/>
      </rPr>
      <t xml:space="preserve">  Conector macho de 3,5 mm en un extremo y dos conectores macho RCA macho en el otro.
Enchufe Conector bañado en oro, señal estable y sin interferencias, material de PVC garantiza un cable con gran durabilidad, libre de enredos y larga vida útil
Especificaciones generales Tipo de audio Estéreo  Conector A 2 x RCA Macho Conector B 1 x 3.5 mm
Características físicas Longitud 3 m Color Negro Material exterior Policloruro de vinilo (PVC) Diseño del conector Redondo Calibre 22 AWG Diámetro exterior (OD) 2,8 x 5,6 mm Diseño del cable Redondo Material del conductor Acero con recubrimiento de cobre (CCS) Chapado en Níquel</t>
    </r>
  </si>
  <si>
    <r>
      <rPr>
        <b/>
        <sz val="8"/>
        <color theme="1"/>
        <rFont val="Calibri"/>
        <family val="2"/>
        <scheme val="minor"/>
      </rPr>
      <t>EXTENCIÓN ELECTRICA TIPO PROSEFIONAL</t>
    </r>
    <r>
      <rPr>
        <sz val="8"/>
        <color theme="1"/>
        <rFont val="Calibri"/>
        <family val="2"/>
        <scheme val="minor"/>
      </rPr>
      <t xml:space="preserve"> Cable tripolar encauchetado, calibre 8 de 110 voltios, color naranja o negra de 30 metros de larga. CARACTERÍSTICAS · Cobre con 99.9% de
pureza ·3 Conductores ·Contiene doble recubrimiento de PVC.</t>
    </r>
  </si>
  <si>
    <t>Escritorio Lineal con medidas de 110cm, x 60cm x 75cm, archivador 2x1 con, chapa trampa, fabricado en madecor de Duratex colores especiales.</t>
  </si>
  <si>
    <t>Silla Gerencial Nairobi (sistema Sincro y sistema para graduar altura, cabecero graduable, almohadilla en la zona lumbar graduable, apoya brazos graduables, estructura general + Base 5 puntas y rodachines en Nylon reforzado).</t>
  </si>
  <si>
    <t>Silla Interlocutora VOLGA Tapizada, supuerficie externa en Polipropileno + interior tapizado en tela, estructura Base metalica con encubrimiento en textura Madera.</t>
  </si>
  <si>
    <r>
      <rPr>
        <b/>
        <sz val="10"/>
        <color theme="1"/>
        <rFont val="Calibri"/>
        <family val="2"/>
        <scheme val="minor"/>
      </rPr>
      <t>MEDALLAS DEPORTIVAS</t>
    </r>
    <r>
      <rPr>
        <sz val="10"/>
        <color theme="1"/>
        <rFont val="Calibri"/>
        <family val="2"/>
        <scheme val="minor"/>
      </rPr>
      <t xml:space="preserve">
En zamak, acabado en brillante o envejecido en </t>
    </r>
    <r>
      <rPr>
        <b/>
        <sz val="10"/>
        <color theme="1"/>
        <rFont val="Calibri"/>
        <family val="2"/>
        <scheme val="minor"/>
      </rPr>
      <t>ORO</t>
    </r>
    <r>
      <rPr>
        <sz val="10"/>
        <color theme="1"/>
        <rFont val="Calibri"/>
        <family val="2"/>
        <scheme val="minor"/>
      </rPr>
      <t xml:space="preserve"> de 5 cms de diámetro, en alto relieve, en el anverso logo Institucional, en el reverso el nombre del torneo, disciplina y puesto a premiar con cordón en colores institucionales. Espesor de la medalla 3mm.</t>
    </r>
  </si>
  <si>
    <r>
      <rPr>
        <b/>
        <sz val="10"/>
        <color theme="1"/>
        <rFont val="Calibri"/>
        <family val="2"/>
        <scheme val="minor"/>
      </rPr>
      <t>MEDALLAS DEPORTIVAS</t>
    </r>
    <r>
      <rPr>
        <sz val="10"/>
        <color theme="1"/>
        <rFont val="Calibri"/>
        <family val="2"/>
        <scheme val="minor"/>
      </rPr>
      <t xml:space="preserve">
En zamak, acabado en brillante o envejecido en </t>
    </r>
    <r>
      <rPr>
        <b/>
        <sz val="10"/>
        <color theme="1"/>
        <rFont val="Calibri"/>
        <family val="2"/>
        <scheme val="minor"/>
      </rPr>
      <t>PLATA</t>
    </r>
    <r>
      <rPr>
        <sz val="10"/>
        <color theme="1"/>
        <rFont val="Calibri"/>
        <family val="2"/>
        <scheme val="minor"/>
      </rPr>
      <t xml:space="preserve"> de 5 cms de diámetro, en alto relieve, en el anverso logo Institucional, en el reverso el nombre del torneo, disciplina y puesto a premiar con cordón en colores institucionales. Espesor de la medalla 3mm.</t>
    </r>
  </si>
  <si>
    <r>
      <rPr>
        <b/>
        <sz val="10"/>
        <color theme="1"/>
        <rFont val="Calibri"/>
        <family val="2"/>
        <scheme val="minor"/>
      </rPr>
      <t>MEDALLAS DEPORTIVAS</t>
    </r>
    <r>
      <rPr>
        <sz val="10"/>
        <color theme="1"/>
        <rFont val="Calibri"/>
        <family val="2"/>
        <scheme val="minor"/>
      </rPr>
      <t xml:space="preserve">
En zamak, acabado en brillante o envejecido en oro de 5 cms de diámetro, en alto relieve, en el anverso logo Institucional, en el reverso el nombre del torneo, disciplina y puesto a premiar con cinta ancha y logo del instituto impresa en ella, Espesor de la medalla 3mm.</t>
    </r>
  </si>
  <si>
    <r>
      <rPr>
        <b/>
        <sz val="8"/>
        <color theme="1"/>
        <rFont val="Calibri"/>
        <family val="2"/>
        <scheme val="minor"/>
      </rPr>
      <t>PLACAS DE RECONOCIMIENTO</t>
    </r>
    <r>
      <rPr>
        <sz val="8"/>
        <color theme="1"/>
        <rFont val="Calibri"/>
        <family val="2"/>
        <scheme val="minor"/>
      </rPr>
      <t xml:space="preserve">
Elaborada en MDF de 10x15cms, grosor 15 mm, con lámina en aluminio de 12x7cms sublimada a full color, pedir leyenda o escrito en esta al area de comunicaciones del INDERBU.</t>
    </r>
  </si>
  <si>
    <r>
      <rPr>
        <b/>
        <sz val="8"/>
        <color theme="1"/>
        <rFont val="Calibri"/>
        <family val="2"/>
        <scheme val="minor"/>
      </rPr>
      <t>TROFEOS CAMPEÓN</t>
    </r>
    <r>
      <rPr>
        <sz val="8"/>
        <color theme="1"/>
        <rFont val="Calibri"/>
        <family val="2"/>
        <scheme val="minor"/>
      </rPr>
      <t xml:space="preserve">
MEDIDAS: 40 cms de altura, más figura de aproximadamente 10cms en polipropileno alusiva al deporte a premiar (Futbol, Futbol de salón, Baloncesto, Voleibol, tejo, minitejo, bolo criollo, ajedrez, billar y figura de premiación universal) con base en melamínica de 11 x 8 x 3 cms, con dos laterales, 1 elevador, 1 sección de tubo americano. La placa que va pegada al trofeo de 10 x 2,5 cm en material de aluminio.</t>
    </r>
  </si>
  <si>
    <r>
      <rPr>
        <b/>
        <sz val="8"/>
        <color theme="1"/>
        <rFont val="Calibri"/>
        <family val="2"/>
        <scheme val="minor"/>
      </rPr>
      <t>TROFEOS SUBCAMPEÓN</t>
    </r>
    <r>
      <rPr>
        <sz val="8"/>
        <color theme="1"/>
        <rFont val="Calibri"/>
        <family val="2"/>
        <scheme val="minor"/>
      </rPr>
      <t xml:space="preserve">
Medidas: 35 cms de altura, más figura de aproximadamente 10cms en polipropileno alusiva al deporte a premiar (Futbol, Futbol de salón, Baloncesto, Voleibol, tejo, minitejo, bolo criollo, ajedrez, billar y figura de premiación universal) con base en melamínica de 11 x 8 x 3 cms, con dos laterales, 1 elevador, 1 sección de tubo americano. La placa que va pegada al trofeo de 10 x 2,5 cm en material de aluminio</t>
    </r>
  </si>
  <si>
    <r>
      <rPr>
        <b/>
        <sz val="8"/>
        <color theme="1"/>
        <rFont val="Calibri"/>
        <family val="2"/>
        <scheme val="minor"/>
      </rPr>
      <t>TROFEOS TERCER PUESTO</t>
    </r>
    <r>
      <rPr>
        <sz val="8"/>
        <color theme="1"/>
        <rFont val="Calibri"/>
        <family val="2"/>
        <scheme val="minor"/>
      </rPr>
      <t xml:space="preserve">
Medidas: 25 cms de altura, más figura de aproximadamente 10cms en polipropileno alusiva al deporte a premiar (Futbol, Futbol de salón, Baloncesto, Voleibol, tejo, minitejo, bolo criollo, ajedrez, billar y figura de premiación universal) con base en melamínica de 11 x 8 x 3 cms, con dos laterales, 1 elevador, 1 sección de tubo americano. La placa que va pegada al trofeo de 10 x 2,5 en material de aluminio</t>
    </r>
  </si>
  <si>
    <t>Adquisiciòn insumos de papeleria, material promocional, material impreso</t>
  </si>
  <si>
    <t>Maquinaria y equipo</t>
  </si>
  <si>
    <t xml:space="preserve"> Portatil msi gf63 thin 105cxr procesador Intel Core i5 10500h memoria ram ddr4 8gb disco en estado sólido 256 gb pantalla full hd 15.6” tarjeta de video nvidia gforce ctx1650 4gb color negro puerto: 3 x usb 3.2 – 1 x usb 3.2 tipo c – hdmi bateria 3 celdas 51 wh teclado tipo chiclet us – retro iluminado –numerico</t>
  </si>
  <si>
    <t>Servicios Financieros y Conexos</t>
  </si>
  <si>
    <t>Disponer de polizas de responsabilidad civil extracontractual como respaldo para el desarrollo de las actividades de Hábitos y Estios de Vida Saludable</t>
  </si>
  <si>
    <t>Total actividad 1.2.</t>
  </si>
  <si>
    <t>TOTAL PRODUCTO 1</t>
  </si>
  <si>
    <t>Producto 2.  
Servicio de apoyo a la actividad física, la recreación y el deporte</t>
  </si>
  <si>
    <t>Actividad: 2.1 Garantizar la operatividad de las diferentes actividades de hábitos y estilos de vida saludable en el municipio.</t>
  </si>
  <si>
    <t>Contar con el personal que preste los servicios de gestor, facilitados, articulador para el desarrollo del programa Hábitos y Estilos de Vida Saludables - HEVS</t>
  </si>
  <si>
    <t>Disponer  de personal que preste el apoyo a la gestión como instructores de actividad física en el desarrollo Hábitos y Estilos de Vida Saludables - HEVS   y  servicios profesionales de apoyo en àreas administrativas,  servicios de promociòn, medios, difusiòn, otras que se requieran para el desarrollo y posicionamiento del proyecto</t>
  </si>
  <si>
    <t>Disponer  de personal que preste el servicio de apoyo a la gestión como equipo interdisciplinario a la actividad física en el desarrollo Hábitos y Estilos de Vida Saludables - HEVS; tales como: enfermería, nutrición, psicólogía, fisioterapeuta, entre otros.</t>
  </si>
  <si>
    <t>Total actividad 2.1.</t>
  </si>
  <si>
    <t>TOTAL PRODUCTO 2</t>
  </si>
  <si>
    <t>Producto 3. Servicio de apoyo financiero a organismos deportivos</t>
  </si>
  <si>
    <t>Actividad: 3.1 Garantizar el cumplimiento efectivo de las acciones plasmadas en el marco de los convenios adelantados por el INDERBU</t>
  </si>
  <si>
    <t>Disponer de una persona que preste el servicio de apoyo a la gestión como gestor municipal, para el desarrollo del convenio HEVS con el MINDEPORTE</t>
  </si>
  <si>
    <t>Disponer  de personal que preste el servicio de apoyo a la gestión como instructores profesionales de actividad física en el desarrollo del convenio HEVS con el Mindeporte</t>
  </si>
  <si>
    <t>Disponer  de personal que preste el servicio de apoyo a la gestión como instructores no profesionales de actividad física en el desarrollo del convenio HEVS con el Mindeporte</t>
  </si>
  <si>
    <t xml:space="preserve">Capacitación </t>
  </si>
  <si>
    <t>Total actividad 3.1.</t>
  </si>
  <si>
    <t>TOTAL PRODUCTO3</t>
  </si>
  <si>
    <t>SUBTOTAL COSTOS</t>
  </si>
  <si>
    <t>IVA</t>
  </si>
  <si>
    <t>TOTAL PROYECTO</t>
  </si>
  <si>
    <t>* Presupuesto debe  definirse para todo el horizonte del proyecto</t>
  </si>
  <si>
    <t>____________________________________</t>
  </si>
  <si>
    <t>V°B°  PEDRO ALONSO BALLESTEROS MIRANDA</t>
  </si>
  <si>
    <t>Director General</t>
  </si>
  <si>
    <t>Proyectó y elaboró: José Dolores Valoyes/ Profesional externo</t>
  </si>
  <si>
    <t>CRONOGRAMA</t>
  </si>
  <si>
    <t>Código: F-DPM-1210-238,37-029</t>
  </si>
  <si>
    <t>Fecha aprobación: junio -08 -2020</t>
  </si>
  <si>
    <t>Página 10 de 11</t>
  </si>
  <si>
    <t>NOMBRE DE PROYECTO: Fortalecimiento de las estrategias de hábitos y estilos de vida saludable para todos en el municipio de Bucaramanga “INDERBU”</t>
  </si>
  <si>
    <t>AÑOS DE EJECUCION DEL PROYECTO 2022</t>
  </si>
  <si>
    <t>Producto1. Servicio de promoción de la actividad física, la recreación y el deporte.</t>
  </si>
  <si>
    <t>ENE</t>
  </si>
  <si>
    <t>FEB</t>
  </si>
  <si>
    <t>MAR</t>
  </si>
  <si>
    <t>ABR</t>
  </si>
  <si>
    <t>MAY</t>
  </si>
  <si>
    <t>JUN</t>
  </si>
  <si>
    <t>JUL</t>
  </si>
  <si>
    <t>AGOS</t>
  </si>
  <si>
    <t>SEPT</t>
  </si>
  <si>
    <t>OCT</t>
  </si>
  <si>
    <t>NOV</t>
  </si>
  <si>
    <t>DIC</t>
  </si>
  <si>
    <t>Actividad: 1.1 Disponer del personal idóneo para la ejecución de las actividades de las Vías Activas y Saludables</t>
  </si>
  <si>
    <t>I</t>
  </si>
  <si>
    <t>F</t>
  </si>
  <si>
    <t>Producto 2.  Servicio de apoyo a la actividad física, la recreación y el deporte</t>
  </si>
  <si>
    <t>Actividad:  2.1 Garantizar la operatividad de las diferentes actividades de hábitos y estilos de vida saludable en el municipio.</t>
  </si>
  <si>
    <t>Actividad: 3.1 Garantizar el cumplimiento efectivo de las acciones plasmadas en el marco de los convenios adelantados por el INDERBU.</t>
  </si>
  <si>
    <t>I: Inicio etapa precontractual</t>
  </si>
  <si>
    <t>F: Etapa final Liquidación y Cierre</t>
  </si>
  <si>
    <t>Cuadros sombreados Etapa de Ejecución.</t>
  </si>
  <si>
    <t>* Cronograma debe  definirse para todo el horizonte del proyecto</t>
  </si>
  <si>
    <t>PEDRO ALONSO BALLESTEROS MIRANDA</t>
  </si>
  <si>
    <t xml:space="preserve">Proyectó/ José Dolores Valoyes Profesional Externo </t>
  </si>
  <si>
    <t>INSTITUTO DE LA JUVENTUD, EL DEPORTE Y LA RECREACIÓN DE BUCARAMANGA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</si>
</sst>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quot;$&quot;* #,##0_-;\-&quot;$&quot;* #,##0_-;_-&quot;$&quot;* &quot;-&quot;_-;_-@_-"/>
    <numFmt numFmtId="165" formatCode="_(&quot;$&quot;\ * #,##0.00_);_(&quot;$&quot;\ * \(#,##0.00\);_(&quot;$&quot;\ * &quot;-&quot;??_);_(@_)"/>
    <numFmt numFmtId="166" formatCode="_(&quot;$&quot;\ * #,##0_);_(&quot;$&quot;\ * \(#,##0\);_(&quot;$&quot;\ * &quot;-&quot;??_);_(@_)"/>
    <numFmt numFmtId="167" formatCode="_-[$$-240A]\ * #,##0_-;\-[$$-240A]\ * #,##0_-;_-[$$-240A]\ * &quot;-&quot;??_-;_-@_-"/>
    <numFmt numFmtId="168" formatCode="&quot;$&quot;#,##0;[Red]\-&quot;$&quot;#,##0"/>
    <numFmt numFmtId="169" formatCode="_-[$$-240A]\ * #,##0.00_-;\-[$$-240A]\ * #,##0.00_-;_-[$$-240A]\ * &quot;-&quot;??_-;_-@_-"/>
    <numFmt numFmtId="170" formatCode="&quot;$&quot;\ #,##0"/>
    <numFmt numFmtId="171" formatCode="&quot;$&quot;\ #,##0.00_);[Red]\(&quot;$&quot;\ #,##0.00\)"/>
    <numFmt numFmtId="172" formatCode="_(* #,##0.00_);_(* \(#,##0.00\);_(* &quot;-&quot;??_);_(@_)"/>
    <numFmt numFmtId="173" formatCode="_(* #,##0_);_(* \(#,##0\);_(* &quot;-&quot;??_);_(@_)"/>
    <numFmt numFmtId="174" formatCode="0.0"/>
    <numFmt numFmtId="175" formatCode="&quot;$&quot;\ #,##0_);[Red]\(&quot;$&quot;\ #,##0\)"/>
  </numFmts>
  <fonts count="24"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sz val="11"/>
      <color theme="1"/>
      <name val="Arial"/>
      <family val="2"/>
    </font>
    <font>
      <b/>
      <sz val="14"/>
      <color rgb="FFFF0000"/>
      <name val="Arial"/>
      <family val="2"/>
    </font>
    <font>
      <sz val="8"/>
      <color theme="1"/>
      <name val="Arial"/>
      <family val="2"/>
    </font>
    <font>
      <b/>
      <sz val="8"/>
      <color theme="1"/>
      <name val="Arial"/>
      <family val="2"/>
    </font>
    <font>
      <sz val="8"/>
      <color theme="1"/>
      <name val="Calibri"/>
      <family val="2"/>
      <scheme val="minor"/>
    </font>
    <font>
      <b/>
      <sz val="9"/>
      <color theme="1"/>
      <name val="Calibri"/>
      <family val="2"/>
      <scheme val="minor"/>
    </font>
    <font>
      <b/>
      <sz val="8"/>
      <color theme="1"/>
      <name val="Calibri"/>
      <family val="2"/>
      <scheme val="minor"/>
    </font>
    <font>
      <b/>
      <sz val="10"/>
      <color theme="1"/>
      <name val="Calibri"/>
      <family val="2"/>
      <scheme val="minor"/>
    </font>
    <font>
      <b/>
      <sz val="11"/>
      <color theme="1"/>
      <name val="Arial"/>
      <family val="2"/>
    </font>
    <font>
      <sz val="10"/>
      <color theme="1"/>
      <name val="Calibri"/>
      <family val="2"/>
      <scheme val="minor"/>
    </font>
    <font>
      <sz val="8"/>
      <color rgb="FF000000"/>
      <name val="Arial"/>
      <family val="2"/>
    </font>
    <font>
      <b/>
      <sz val="8"/>
      <name val="Arial"/>
      <family val="2"/>
    </font>
    <font>
      <sz val="11"/>
      <color rgb="FFFF0000"/>
      <name val="Arial"/>
      <family val="2"/>
    </font>
    <font>
      <sz val="8"/>
      <name val="Arial"/>
      <family val="2"/>
    </font>
    <font>
      <b/>
      <sz val="10"/>
      <color rgb="FF000000"/>
      <name val="Arial"/>
      <family val="2"/>
    </font>
    <font>
      <sz val="8"/>
      <color rgb="FFFF0000"/>
      <name val="Arial"/>
      <family val="2"/>
    </font>
    <font>
      <b/>
      <sz val="6"/>
      <color theme="1"/>
      <name val="Arial"/>
      <family val="2"/>
    </font>
    <font>
      <sz val="9"/>
      <color theme="1"/>
      <name val="Arial"/>
      <family val="2"/>
    </font>
    <font>
      <b/>
      <sz val="9"/>
      <color theme="1"/>
      <name val="Arial"/>
      <family val="2"/>
    </font>
    <font>
      <sz val="7"/>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50"/>
        <bgColor indexed="64"/>
      </patternFill>
    </fill>
    <fill>
      <patternFill patternType="solid">
        <fgColor theme="5" tint="-0.24997711111789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72" fontId="3" fillId="0" borderId="0" applyFont="0" applyFill="0" applyBorder="0" applyAlignment="0" applyProtection="0"/>
  </cellStyleXfs>
  <cellXfs count="306">
    <xf numFmtId="0" fontId="0" fillId="0" borderId="0" xfId="0"/>
    <xf numFmtId="0" fontId="0" fillId="0" borderId="2" xfId="0" applyBorder="1"/>
    <xf numFmtId="0" fontId="0" fillId="0" borderId="2" xfId="0" applyBorder="1" applyAlignment="1">
      <alignment horizontal="center"/>
    </xf>
    <xf numFmtId="0" fontId="0" fillId="0" borderId="9" xfId="0" applyBorder="1"/>
    <xf numFmtId="0" fontId="0" fillId="0" borderId="9" xfId="0" applyBorder="1" applyAlignment="1">
      <alignment horizontal="center"/>
    </xf>
    <xf numFmtId="0" fontId="1" fillId="0" borderId="8" xfId="0" applyFont="1" applyBorder="1"/>
    <xf numFmtId="0" fontId="1" fillId="0" borderId="2" xfId="0" applyFont="1" applyBorder="1"/>
    <xf numFmtId="0" fontId="1" fillId="0" borderId="8" xfId="0" applyFont="1" applyBorder="1" applyAlignment="1">
      <alignment horizontal="center"/>
    </xf>
    <xf numFmtId="0" fontId="1" fillId="0" borderId="2" xfId="0" applyFont="1" applyBorder="1" applyAlignment="1">
      <alignment horizontal="center"/>
    </xf>
    <xf numFmtId="0" fontId="4" fillId="0" borderId="0" xfId="0" applyFont="1" applyAlignment="1">
      <alignment vertical="center"/>
    </xf>
    <xf numFmtId="0" fontId="5" fillId="0" borderId="0" xfId="0" applyFont="1" applyAlignment="1">
      <alignment horizontal="center" vertical="center" wrapText="1"/>
    </xf>
    <xf numFmtId="3" fontId="4" fillId="0" borderId="0" xfId="0" applyNumberFormat="1" applyFont="1" applyAlignment="1">
      <alignment vertical="center"/>
    </xf>
    <xf numFmtId="0" fontId="7" fillId="0" borderId="36" xfId="0" applyFont="1" applyBorder="1" applyAlignment="1">
      <alignment horizontal="center" vertical="center"/>
    </xf>
    <xf numFmtId="0" fontId="7" fillId="0" borderId="22"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38" xfId="0" applyFont="1" applyBorder="1" applyAlignment="1">
      <alignment horizontal="center" vertical="center"/>
    </xf>
    <xf numFmtId="9" fontId="4" fillId="0" borderId="0" xfId="1" applyFont="1" applyFill="1" applyAlignment="1">
      <alignment vertical="center"/>
    </xf>
    <xf numFmtId="0" fontId="7" fillId="2" borderId="35" xfId="0" applyFont="1" applyFill="1" applyBorder="1" applyAlignment="1">
      <alignment horizontal="center" vertical="center" wrapText="1"/>
    </xf>
    <xf numFmtId="0" fontId="8" fillId="0" borderId="36" xfId="0" applyFont="1" applyBorder="1" applyAlignment="1">
      <alignment horizontal="left" vertical="center" wrapText="1"/>
    </xf>
    <xf numFmtId="0" fontId="6" fillId="0" borderId="4" xfId="0" applyFont="1" applyBorder="1" applyAlignment="1">
      <alignment horizontal="center" vertical="center"/>
    </xf>
    <xf numFmtId="164" fontId="6" fillId="2" borderId="4" xfId="2" applyFont="1" applyFill="1" applyBorder="1" applyAlignment="1">
      <alignment horizontal="center" vertical="center"/>
    </xf>
    <xf numFmtId="166" fontId="6" fillId="0" borderId="4" xfId="3" applyNumberFormat="1" applyFont="1" applyBorder="1" applyAlignment="1">
      <alignment horizontal="center" vertical="center"/>
    </xf>
    <xf numFmtId="166" fontId="6" fillId="2" borderId="4" xfId="3" applyNumberFormat="1" applyFont="1" applyFill="1" applyBorder="1" applyAlignment="1">
      <alignment horizontal="center" vertical="center"/>
    </xf>
    <xf numFmtId="3" fontId="6" fillId="2" borderId="5" xfId="0" applyNumberFormat="1" applyFont="1" applyFill="1" applyBorder="1" applyAlignment="1">
      <alignment horizontal="center" vertical="center"/>
    </xf>
    <xf numFmtId="9" fontId="4" fillId="2" borderId="0" xfId="1" applyFont="1" applyFill="1" applyAlignment="1">
      <alignment vertical="center"/>
    </xf>
    <xf numFmtId="0" fontId="4" fillId="2" borderId="0" xfId="0" applyFont="1" applyFill="1" applyAlignment="1">
      <alignment vertical="center"/>
    </xf>
    <xf numFmtId="0" fontId="7" fillId="2" borderId="8" xfId="0" applyFont="1" applyFill="1" applyBorder="1" applyAlignment="1">
      <alignment horizontal="center" vertical="center" wrapText="1"/>
    </xf>
    <xf numFmtId="0" fontId="7" fillId="0" borderId="44" xfId="0" applyFont="1" applyBorder="1" applyAlignment="1">
      <alignment horizontal="center" vertical="center"/>
    </xf>
    <xf numFmtId="0" fontId="8" fillId="0" borderId="22" xfId="0" applyFont="1" applyBorder="1" applyAlignment="1">
      <alignment horizontal="left" vertical="center" wrapText="1"/>
    </xf>
    <xf numFmtId="0" fontId="6" fillId="0" borderId="1" xfId="0" applyFont="1" applyBorder="1" applyAlignment="1">
      <alignment horizontal="center" vertical="center"/>
    </xf>
    <xf numFmtId="164" fontId="6" fillId="2" borderId="27" xfId="2" applyFont="1" applyFill="1" applyBorder="1" applyAlignment="1">
      <alignment horizontal="center" vertical="center"/>
    </xf>
    <xf numFmtId="166" fontId="6" fillId="2" borderId="1" xfId="3" applyNumberFormat="1" applyFont="1" applyFill="1" applyBorder="1" applyAlignment="1">
      <alignment horizontal="center" vertical="center"/>
    </xf>
    <xf numFmtId="166" fontId="6" fillId="0" borderId="1" xfId="3" applyNumberFormat="1" applyFont="1" applyBorder="1" applyAlignment="1">
      <alignment horizontal="center" vertical="center"/>
    </xf>
    <xf numFmtId="166" fontId="6" fillId="0" borderId="7" xfId="3" applyNumberFormat="1" applyFont="1" applyBorder="1" applyAlignment="1">
      <alignment horizontal="center" vertical="center"/>
    </xf>
    <xf numFmtId="1" fontId="4" fillId="0" borderId="0" xfId="1" applyNumberFormat="1" applyFont="1" applyFill="1" applyAlignment="1">
      <alignment vertical="center"/>
    </xf>
    <xf numFmtId="0" fontId="7" fillId="2" borderId="28" xfId="0" applyFont="1" applyFill="1" applyBorder="1" applyAlignment="1">
      <alignment horizontal="center" vertical="center" wrapText="1"/>
    </xf>
    <xf numFmtId="167" fontId="6" fillId="2" borderId="0" xfId="1" applyNumberFormat="1" applyFont="1" applyFill="1" applyAlignment="1">
      <alignment vertical="center"/>
    </xf>
    <xf numFmtId="1" fontId="4" fillId="2" borderId="0" xfId="1" applyNumberFormat="1" applyFont="1" applyFill="1" applyAlignment="1">
      <alignment vertical="center"/>
    </xf>
    <xf numFmtId="3" fontId="4" fillId="2" borderId="0" xfId="0" applyNumberFormat="1" applyFont="1" applyFill="1" applyAlignment="1">
      <alignment vertical="center"/>
    </xf>
    <xf numFmtId="0" fontId="7" fillId="0" borderId="45" xfId="0" applyFont="1" applyBorder="1" applyAlignment="1">
      <alignment horizontal="center" vertical="center"/>
    </xf>
    <xf numFmtId="0" fontId="8" fillId="2" borderId="29" xfId="0" applyFont="1" applyFill="1" applyBorder="1" applyAlignment="1">
      <alignment horizontal="left" vertical="center" wrapText="1"/>
    </xf>
    <xf numFmtId="0" fontId="6" fillId="0" borderId="46" xfId="0" applyFont="1" applyBorder="1" applyAlignment="1">
      <alignment horizontal="center" vertical="center"/>
    </xf>
    <xf numFmtId="166" fontId="6" fillId="0" borderId="37" xfId="3" applyNumberFormat="1" applyFont="1" applyBorder="1" applyAlignment="1">
      <alignment horizontal="center" vertical="center"/>
    </xf>
    <xf numFmtId="0" fontId="9" fillId="2" borderId="44" xfId="0" applyFont="1" applyFill="1" applyBorder="1" applyAlignment="1">
      <alignment horizontal="center" vertical="center"/>
    </xf>
    <xf numFmtId="0" fontId="8" fillId="2" borderId="22" xfId="0" applyFont="1" applyFill="1" applyBorder="1" applyAlignment="1">
      <alignment horizontal="left" vertical="center" wrapText="1"/>
    </xf>
    <xf numFmtId="0" fontId="10" fillId="2" borderId="40"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8" fillId="2" borderId="43" xfId="0" applyFont="1" applyFill="1" applyBorder="1" applyAlignment="1">
      <alignment vertical="center" wrapText="1"/>
    </xf>
    <xf numFmtId="0" fontId="6" fillId="0" borderId="11" xfId="0" applyFont="1" applyBorder="1" applyAlignment="1">
      <alignment horizontal="center" vertical="center"/>
    </xf>
    <xf numFmtId="164" fontId="6" fillId="2" borderId="47" xfId="2" applyFont="1" applyFill="1" applyBorder="1" applyAlignment="1">
      <alignment horizontal="center" vertical="center"/>
    </xf>
    <xf numFmtId="166" fontId="6" fillId="0" borderId="11" xfId="3" applyNumberFormat="1" applyFont="1" applyBorder="1" applyAlignment="1">
      <alignment horizontal="center" vertical="center"/>
    </xf>
    <xf numFmtId="166" fontId="6" fillId="2" borderId="11" xfId="3" applyNumberFormat="1" applyFont="1" applyFill="1" applyBorder="1" applyAlignment="1">
      <alignment horizontal="center" vertical="center"/>
    </xf>
    <xf numFmtId="166" fontId="6" fillId="0" borderId="12" xfId="3" applyNumberFormat="1" applyFont="1" applyBorder="1" applyAlignment="1">
      <alignment horizontal="center" vertical="center"/>
    </xf>
    <xf numFmtId="164" fontId="7" fillId="2" borderId="47" xfId="2" applyFont="1" applyFill="1" applyBorder="1" applyAlignment="1">
      <alignment horizontal="center" vertical="center"/>
    </xf>
    <xf numFmtId="164" fontId="7" fillId="2" borderId="47" xfId="2" applyFont="1" applyFill="1" applyBorder="1" applyAlignment="1">
      <alignment vertical="center"/>
    </xf>
    <xf numFmtId="164" fontId="6" fillId="2" borderId="49" xfId="2" applyFont="1" applyFill="1" applyBorder="1" applyAlignment="1">
      <alignment horizontal="center" vertical="center"/>
    </xf>
    <xf numFmtId="0" fontId="7" fillId="2" borderId="51" xfId="0" applyFont="1" applyFill="1" applyBorder="1" applyAlignment="1">
      <alignment horizontal="left" vertical="center"/>
    </xf>
    <xf numFmtId="166" fontId="4" fillId="0" borderId="0" xfId="0" applyNumberFormat="1" applyFont="1" applyAlignment="1">
      <alignment vertical="center"/>
    </xf>
    <xf numFmtId="0" fontId="7" fillId="2" borderId="13" xfId="0" applyFont="1" applyFill="1" applyBorder="1" applyAlignment="1">
      <alignment horizontal="left" vertical="center" wrapText="1"/>
    </xf>
    <xf numFmtId="0" fontId="11" fillId="0" borderId="35" xfId="0" applyFont="1" applyBorder="1" applyAlignment="1">
      <alignment horizontal="center" vertical="center" wrapText="1"/>
    </xf>
    <xf numFmtId="0" fontId="8" fillId="2" borderId="1" xfId="0" applyFont="1" applyFill="1" applyBorder="1" applyAlignment="1">
      <alignment horizontal="left" vertical="center" wrapText="1"/>
    </xf>
    <xf numFmtId="0" fontId="7" fillId="2" borderId="23" xfId="0" applyFont="1" applyFill="1" applyBorder="1" applyAlignment="1">
      <alignment horizontal="center" vertical="center"/>
    </xf>
    <xf numFmtId="168" fontId="11" fillId="0" borderId="3" xfId="0" applyNumberFormat="1" applyFont="1" applyBorder="1" applyAlignment="1">
      <alignment horizontal="center" vertical="center" wrapText="1"/>
    </xf>
    <xf numFmtId="168" fontId="6" fillId="2" borderId="50" xfId="0" applyNumberFormat="1" applyFont="1" applyFill="1" applyBorder="1" applyAlignment="1">
      <alignment horizontal="right" vertical="center"/>
    </xf>
    <xf numFmtId="168" fontId="7" fillId="2" borderId="50" xfId="0" applyNumberFormat="1" applyFont="1" applyFill="1" applyBorder="1" applyAlignment="1">
      <alignment horizontal="right" vertical="center"/>
    </xf>
    <xf numFmtId="0" fontId="7" fillId="2" borderId="50" xfId="0" applyFont="1" applyFill="1" applyBorder="1" applyAlignment="1">
      <alignment horizontal="right" vertical="center"/>
    </xf>
    <xf numFmtId="0" fontId="11" fillId="0" borderId="8" xfId="0" applyFont="1" applyBorder="1" applyAlignment="1">
      <alignment horizontal="center" vertical="center" wrapText="1"/>
    </xf>
    <xf numFmtId="168" fontId="11" fillId="0" borderId="6" xfId="0" applyNumberFormat="1" applyFont="1" applyBorder="1" applyAlignment="1">
      <alignment horizontal="center" vertical="center" wrapText="1"/>
    </xf>
    <xf numFmtId="166" fontId="12" fillId="0" borderId="0" xfId="0" applyNumberFormat="1" applyFont="1" applyAlignment="1">
      <alignment horizontal="right" vertical="center"/>
    </xf>
    <xf numFmtId="169" fontId="7" fillId="2" borderId="50" xfId="0" applyNumberFormat="1" applyFont="1" applyFill="1" applyBorder="1" applyAlignment="1">
      <alignment horizontal="right" vertical="center"/>
    </xf>
    <xf numFmtId="0" fontId="8" fillId="2" borderId="1" xfId="0" applyFont="1" applyFill="1" applyBorder="1" applyAlignment="1">
      <alignment horizontal="justify" vertical="center" wrapText="1"/>
    </xf>
    <xf numFmtId="166" fontId="7" fillId="2" borderId="4" xfId="0" applyNumberFormat="1" applyFont="1" applyFill="1" applyBorder="1" applyAlignment="1">
      <alignment horizontal="right" vertical="center"/>
    </xf>
    <xf numFmtId="166" fontId="6" fillId="2" borderId="5" xfId="0" applyNumberFormat="1" applyFont="1" applyFill="1" applyBorder="1" applyAlignment="1">
      <alignment horizontal="left" vertical="center"/>
    </xf>
    <xf numFmtId="166" fontId="4" fillId="2" borderId="0" xfId="0" applyNumberFormat="1" applyFont="1" applyFill="1" applyAlignment="1">
      <alignment vertical="center"/>
    </xf>
    <xf numFmtId="0" fontId="1" fillId="2" borderId="40" xfId="0" applyFont="1" applyFill="1" applyBorder="1" applyAlignment="1">
      <alignment horizontal="center" vertical="center" wrapText="1"/>
    </xf>
    <xf numFmtId="0" fontId="8" fillId="0" borderId="1" xfId="0" applyFont="1" applyBorder="1" applyAlignment="1">
      <alignment horizontal="justify" vertical="center" wrapText="1"/>
    </xf>
    <xf numFmtId="168" fontId="11" fillId="0" borderId="10" xfId="0" applyNumberFormat="1" applyFont="1" applyBorder="1" applyAlignment="1">
      <alignment horizontal="center" vertical="center" wrapText="1"/>
    </xf>
    <xf numFmtId="166" fontId="7" fillId="2" borderId="1" xfId="0" applyNumberFormat="1" applyFont="1" applyFill="1" applyBorder="1" applyAlignment="1">
      <alignment horizontal="right" vertical="center"/>
    </xf>
    <xf numFmtId="0" fontId="7" fillId="2" borderId="7" xfId="0" applyFont="1" applyFill="1" applyBorder="1" applyAlignment="1">
      <alignment horizontal="left" vertical="center"/>
    </xf>
    <xf numFmtId="0" fontId="1" fillId="2" borderId="45" xfId="0" applyFont="1" applyFill="1" applyBorder="1" applyAlignment="1">
      <alignment horizontal="center" vertical="center"/>
    </xf>
    <xf numFmtId="0" fontId="8" fillId="2" borderId="1" xfId="0" applyFont="1" applyFill="1" applyBorder="1" applyAlignment="1">
      <alignment horizontal="left" vertical="top" wrapText="1"/>
    </xf>
    <xf numFmtId="0" fontId="0" fillId="2" borderId="53" xfId="0" applyFill="1" applyBorder="1" applyAlignment="1">
      <alignment horizontal="center" vertical="center"/>
    </xf>
    <xf numFmtId="166" fontId="6" fillId="2" borderId="26" xfId="3" applyNumberFormat="1" applyFont="1" applyFill="1" applyBorder="1" applyAlignment="1">
      <alignment horizontal="left" vertical="center"/>
    </xf>
    <xf numFmtId="166" fontId="6" fillId="2" borderId="26" xfId="0" applyNumberFormat="1" applyFont="1" applyFill="1" applyBorder="1" applyAlignment="1">
      <alignment horizontal="left" vertical="center"/>
    </xf>
    <xf numFmtId="166" fontId="6" fillId="2" borderId="26" xfId="0" applyNumberFormat="1" applyFont="1" applyFill="1" applyBorder="1" applyAlignment="1">
      <alignment horizontal="center" vertical="center"/>
    </xf>
    <xf numFmtId="166" fontId="6" fillId="2" borderId="37" xfId="0" applyNumberFormat="1" applyFont="1" applyFill="1" applyBorder="1" applyAlignment="1">
      <alignment horizontal="left" vertical="center"/>
    </xf>
    <xf numFmtId="0" fontId="13" fillId="2" borderId="1" xfId="0" applyFont="1" applyFill="1" applyBorder="1" applyAlignment="1">
      <alignment horizontal="left" vertical="top" wrapText="1"/>
    </xf>
    <xf numFmtId="0" fontId="7" fillId="2" borderId="1" xfId="0" applyFont="1" applyFill="1" applyBorder="1" applyAlignment="1">
      <alignment horizontal="center" vertical="center"/>
    </xf>
    <xf numFmtId="0" fontId="1" fillId="2" borderId="1" xfId="0" applyFont="1" applyFill="1" applyBorder="1" applyAlignment="1">
      <alignment horizontal="center" vertical="center"/>
    </xf>
    <xf numFmtId="170" fontId="8" fillId="2" borderId="9" xfId="0" applyNumberFormat="1" applyFont="1" applyFill="1" applyBorder="1" applyAlignment="1">
      <alignment vertical="center" wrapText="1"/>
    </xf>
    <xf numFmtId="0" fontId="1" fillId="2" borderId="54" xfId="0" applyFont="1" applyFill="1" applyBorder="1" applyAlignment="1">
      <alignment horizontal="center" vertical="center"/>
    </xf>
    <xf numFmtId="171" fontId="14" fillId="0" borderId="1" xfId="0" applyNumberFormat="1" applyFont="1" applyBorder="1" applyAlignment="1">
      <alignment horizontal="center" vertical="center" wrapText="1"/>
    </xf>
    <xf numFmtId="0" fontId="15" fillId="2" borderId="42" xfId="0" applyFont="1" applyFill="1" applyBorder="1" applyAlignment="1">
      <alignment horizontal="center" vertical="center" wrapText="1"/>
    </xf>
    <xf numFmtId="0" fontId="7" fillId="2" borderId="41" xfId="0" applyFont="1" applyFill="1" applyBorder="1" applyAlignment="1">
      <alignment horizontal="center" vertical="center"/>
    </xf>
    <xf numFmtId="0" fontId="8" fillId="2" borderId="46" xfId="0" applyFont="1" applyFill="1" applyBorder="1" applyAlignment="1">
      <alignment vertical="center" wrapText="1"/>
    </xf>
    <xf numFmtId="0" fontId="0" fillId="2" borderId="10" xfId="0" applyFill="1" applyBorder="1" applyAlignment="1">
      <alignment horizontal="center" vertical="center"/>
    </xf>
    <xf numFmtId="166" fontId="6" fillId="2" borderId="11" xfId="3" applyNumberFormat="1" applyFont="1" applyFill="1" applyBorder="1" applyAlignment="1">
      <alignment horizontal="left" vertical="center"/>
    </xf>
    <xf numFmtId="166" fontId="6" fillId="2" borderId="11" xfId="0" applyNumberFormat="1" applyFont="1" applyFill="1" applyBorder="1" applyAlignment="1">
      <alignment horizontal="left" vertical="center"/>
    </xf>
    <xf numFmtId="166" fontId="6" fillId="2" borderId="11" xfId="0" applyNumberFormat="1" applyFont="1" applyFill="1" applyBorder="1" applyAlignment="1">
      <alignment horizontal="center" vertical="center"/>
    </xf>
    <xf numFmtId="0" fontId="7" fillId="2" borderId="12" xfId="0" applyFont="1" applyFill="1" applyBorder="1" applyAlignment="1">
      <alignment horizontal="left" vertical="center"/>
    </xf>
    <xf numFmtId="168" fontId="7" fillId="2" borderId="20" xfId="2" applyNumberFormat="1" applyFont="1" applyFill="1" applyBorder="1" applyAlignment="1">
      <alignment horizontal="center" vertical="center"/>
    </xf>
    <xf numFmtId="3" fontId="7" fillId="2" borderId="20" xfId="0" applyNumberFormat="1" applyFont="1" applyFill="1" applyBorder="1" applyAlignment="1">
      <alignment horizontal="center" vertical="center"/>
    </xf>
    <xf numFmtId="3" fontId="7" fillId="2" borderId="21" xfId="0" applyNumberFormat="1" applyFont="1" applyFill="1" applyBorder="1" applyAlignment="1">
      <alignment horizontal="center" vertical="center"/>
    </xf>
    <xf numFmtId="0" fontId="7" fillId="2" borderId="38" xfId="0" applyFont="1" applyFill="1" applyBorder="1" applyAlignment="1">
      <alignment horizontal="center" vertical="center"/>
    </xf>
    <xf numFmtId="0" fontId="8" fillId="2" borderId="38" xfId="0" applyFont="1" applyFill="1" applyBorder="1" applyAlignment="1">
      <alignment horizontal="left" vertical="center" wrapText="1"/>
    </xf>
    <xf numFmtId="0" fontId="6" fillId="2" borderId="25" xfId="0" applyFont="1" applyFill="1" applyBorder="1" applyAlignment="1">
      <alignment horizontal="center" vertical="center"/>
    </xf>
    <xf numFmtId="164" fontId="6" fillId="2" borderId="32" xfId="2" applyFont="1" applyFill="1" applyBorder="1" applyAlignment="1">
      <alignment horizontal="center" vertical="center"/>
    </xf>
    <xf numFmtId="0" fontId="7" fillId="2" borderId="44" xfId="0" applyFont="1" applyFill="1" applyBorder="1" applyAlignment="1">
      <alignment horizontal="center" vertical="center"/>
    </xf>
    <xf numFmtId="0" fontId="8" fillId="2" borderId="44" xfId="0" applyFont="1" applyFill="1" applyBorder="1" applyAlignment="1">
      <alignment horizontal="left" vertical="center" wrapText="1"/>
    </xf>
    <xf numFmtId="0" fontId="6" fillId="2" borderId="22" xfId="0" applyFont="1" applyFill="1" applyBorder="1" applyAlignment="1">
      <alignment horizontal="center" vertical="center"/>
    </xf>
    <xf numFmtId="164" fontId="6" fillId="2" borderId="1" xfId="2" applyFont="1" applyFill="1" applyBorder="1" applyAlignment="1">
      <alignment horizontal="center" vertical="center"/>
    </xf>
    <xf numFmtId="164" fontId="6" fillId="2" borderId="7" xfId="2" applyFont="1" applyFill="1" applyBorder="1" applyAlignment="1">
      <alignment horizontal="center" vertical="center"/>
    </xf>
    <xf numFmtId="172" fontId="4" fillId="2" borderId="0" xfId="4" applyFont="1" applyFill="1" applyAlignment="1">
      <alignment vertical="center"/>
    </xf>
    <xf numFmtId="0" fontId="16" fillId="2" borderId="0" xfId="0" applyFont="1" applyFill="1" applyAlignment="1">
      <alignment vertical="center"/>
    </xf>
    <xf numFmtId="0" fontId="8" fillId="2" borderId="41" xfId="0" applyFont="1" applyFill="1" applyBorder="1" applyAlignment="1">
      <alignment horizontal="left" vertical="center" wrapText="1"/>
    </xf>
    <xf numFmtId="2" fontId="4" fillId="2" borderId="0" xfId="1" applyNumberFormat="1" applyFont="1" applyFill="1" applyAlignment="1">
      <alignment vertical="center"/>
    </xf>
    <xf numFmtId="164" fontId="4" fillId="2" borderId="0" xfId="0" applyNumberFormat="1" applyFont="1" applyFill="1" applyAlignment="1">
      <alignment vertical="center"/>
    </xf>
    <xf numFmtId="164" fontId="6" fillId="2" borderId="20" xfId="2" applyFont="1" applyFill="1" applyBorder="1" applyAlignment="1">
      <alignment horizontal="center" vertical="center"/>
    </xf>
    <xf numFmtId="164" fontId="6" fillId="2" borderId="21" xfId="2" applyFont="1" applyFill="1" applyBorder="1" applyAlignment="1">
      <alignment horizontal="center" vertical="center"/>
    </xf>
    <xf numFmtId="164" fontId="4" fillId="0" borderId="0" xfId="0" applyNumberFormat="1" applyFont="1" applyAlignment="1">
      <alignment vertical="center"/>
    </xf>
    <xf numFmtId="0" fontId="6" fillId="2" borderId="36" xfId="0" applyFont="1" applyFill="1" applyBorder="1" applyAlignment="1">
      <alignment horizontal="center" vertical="center"/>
    </xf>
    <xf numFmtId="164" fontId="17" fillId="2" borderId="4" xfId="2" applyFont="1" applyFill="1" applyBorder="1" applyAlignment="1">
      <alignment horizontal="center" vertical="center"/>
    </xf>
    <xf numFmtId="164" fontId="6" fillId="2" borderId="5" xfId="2" applyFont="1" applyFill="1" applyBorder="1" applyAlignment="1">
      <alignment horizontal="center" vertical="center"/>
    </xf>
    <xf numFmtId="170" fontId="16" fillId="2" borderId="0" xfId="1" applyNumberFormat="1" applyFont="1" applyFill="1" applyAlignment="1">
      <alignment vertical="center"/>
    </xf>
    <xf numFmtId="164" fontId="17" fillId="2" borderId="1" xfId="2" applyFont="1" applyFill="1" applyBorder="1" applyAlignment="1">
      <alignment horizontal="center" vertical="center"/>
    </xf>
    <xf numFmtId="0" fontId="7" fillId="2" borderId="40" xfId="0" applyFont="1" applyFill="1" applyBorder="1" applyAlignment="1">
      <alignment horizontal="center" vertical="center" wrapText="1"/>
    </xf>
    <xf numFmtId="0" fontId="6" fillId="2" borderId="41" xfId="0" applyFont="1" applyFill="1" applyBorder="1" applyAlignment="1">
      <alignment horizontal="left" vertical="center" wrapText="1"/>
    </xf>
    <xf numFmtId="0" fontId="6" fillId="2" borderId="43" xfId="0" applyFont="1" applyFill="1" applyBorder="1" applyAlignment="1">
      <alignment horizontal="center" vertical="center"/>
    </xf>
    <xf numFmtId="164" fontId="17" fillId="2" borderId="11" xfId="2" applyFont="1" applyFill="1" applyBorder="1" applyAlignment="1">
      <alignment horizontal="center" vertical="center"/>
    </xf>
    <xf numFmtId="164" fontId="6" fillId="2" borderId="12" xfId="2" applyFont="1" applyFill="1" applyBorder="1" applyAlignment="1">
      <alignment horizontal="center" vertical="center"/>
    </xf>
    <xf numFmtId="164" fontId="6" fillId="2" borderId="47" xfId="2" applyFont="1" applyFill="1" applyBorder="1" applyAlignment="1">
      <alignment horizontal="right" vertical="center"/>
    </xf>
    <xf numFmtId="164" fontId="7" fillId="2" borderId="49" xfId="2" applyFont="1" applyFill="1" applyBorder="1" applyAlignment="1">
      <alignment horizontal="center" vertical="center"/>
    </xf>
    <xf numFmtId="170" fontId="4" fillId="0" borderId="0" xfId="1" applyNumberFormat="1" applyFont="1" applyFill="1" applyAlignment="1">
      <alignment vertical="center"/>
    </xf>
    <xf numFmtId="166" fontId="7" fillId="0" borderId="20" xfId="3" applyNumberFormat="1" applyFont="1" applyFill="1" applyBorder="1" applyAlignment="1">
      <alignment horizontal="center" vertical="center" wrapText="1"/>
    </xf>
    <xf numFmtId="166" fontId="7" fillId="0" borderId="20" xfId="3" applyNumberFormat="1" applyFont="1" applyFill="1" applyBorder="1" applyAlignment="1">
      <alignment horizontal="right" vertical="center" wrapText="1"/>
    </xf>
    <xf numFmtId="166" fontId="7" fillId="0" borderId="21" xfId="3" applyNumberFormat="1" applyFont="1" applyFill="1" applyBorder="1" applyAlignment="1">
      <alignment horizontal="right" vertical="center" wrapText="1"/>
    </xf>
    <xf numFmtId="165" fontId="4" fillId="0" borderId="0" xfId="1" applyNumberFormat="1" applyFont="1" applyFill="1" applyAlignment="1">
      <alignment vertical="center"/>
    </xf>
    <xf numFmtId="166" fontId="7" fillId="0" borderId="20" xfId="3" applyNumberFormat="1" applyFont="1" applyFill="1" applyBorder="1" applyAlignment="1">
      <alignment horizontal="center" vertical="center"/>
    </xf>
    <xf numFmtId="166" fontId="7" fillId="0" borderId="20" xfId="3" applyNumberFormat="1" applyFont="1" applyFill="1" applyBorder="1" applyAlignment="1">
      <alignment horizontal="right" vertical="center"/>
    </xf>
    <xf numFmtId="166" fontId="7" fillId="0" borderId="21" xfId="3" applyNumberFormat="1" applyFont="1" applyFill="1" applyBorder="1" applyAlignment="1">
      <alignment horizontal="right" vertical="center"/>
    </xf>
    <xf numFmtId="170" fontId="4" fillId="0" borderId="0" xfId="0" applyNumberFormat="1" applyFont="1" applyAlignment="1">
      <alignment vertical="center"/>
    </xf>
    <xf numFmtId="166" fontId="7" fillId="0" borderId="61" xfId="3" applyNumberFormat="1" applyFont="1" applyFill="1" applyBorder="1" applyAlignment="1">
      <alignment vertical="center"/>
    </xf>
    <xf numFmtId="166" fontId="7" fillId="0" borderId="61" xfId="3" applyNumberFormat="1" applyFont="1" applyFill="1" applyBorder="1" applyAlignment="1">
      <alignment horizontal="right" vertical="center"/>
    </xf>
    <xf numFmtId="166" fontId="7" fillId="0" borderId="62" xfId="3" applyNumberFormat="1" applyFont="1" applyFill="1" applyBorder="1" applyAlignment="1">
      <alignment vertical="center"/>
    </xf>
    <xf numFmtId="165" fontId="7" fillId="0" borderId="20" xfId="3" applyFont="1" applyFill="1" applyBorder="1" applyAlignment="1">
      <alignment horizontal="right" vertical="center"/>
    </xf>
    <xf numFmtId="165" fontId="7" fillId="0" borderId="21" xfId="3" applyFont="1" applyFill="1" applyBorder="1" applyAlignment="1">
      <alignment horizontal="right" vertical="center"/>
    </xf>
    <xf numFmtId="165" fontId="4" fillId="0" borderId="0" xfId="0" applyNumberFormat="1" applyFont="1" applyAlignment="1">
      <alignment vertical="center"/>
    </xf>
    <xf numFmtId="172" fontId="4" fillId="0" borderId="0" xfId="4" applyFont="1" applyFill="1" applyBorder="1" applyAlignment="1">
      <alignment vertical="center"/>
    </xf>
    <xf numFmtId="173" fontId="4" fillId="0" borderId="0" xfId="0" applyNumberFormat="1" applyFont="1" applyAlignment="1">
      <alignment vertical="center"/>
    </xf>
    <xf numFmtId="3" fontId="4" fillId="0" borderId="0" xfId="0" applyNumberFormat="1" applyFont="1" applyAlignment="1">
      <alignment horizontal="center" vertical="center"/>
    </xf>
    <xf numFmtId="174" fontId="4" fillId="2" borderId="0" xfId="0" applyNumberFormat="1" applyFont="1" applyFill="1" applyAlignment="1">
      <alignment vertical="center"/>
    </xf>
    <xf numFmtId="175" fontId="7" fillId="0" borderId="0" xfId="0" applyNumberFormat="1" applyFont="1"/>
    <xf numFmtId="0" fontId="4" fillId="0" borderId="27" xfId="0" applyFont="1" applyBorder="1" applyAlignment="1">
      <alignment vertical="center"/>
    </xf>
    <xf numFmtId="0" fontId="4" fillId="0" borderId="63" xfId="0" applyFont="1" applyBorder="1" applyAlignment="1">
      <alignment vertical="center"/>
    </xf>
    <xf numFmtId="0" fontId="12" fillId="0" borderId="0" xfId="0" applyFont="1" applyAlignment="1">
      <alignment vertical="center"/>
    </xf>
    <xf numFmtId="0" fontId="4" fillId="0" borderId="26" xfId="0" applyFont="1" applyBorder="1" applyAlignment="1">
      <alignment vertical="center"/>
    </xf>
    <xf numFmtId="0" fontId="4" fillId="0" borderId="64" xfId="0" applyFont="1" applyBorder="1" applyAlignment="1">
      <alignment vertical="center"/>
    </xf>
    <xf numFmtId="175" fontId="18" fillId="0" borderId="0" xfId="0" applyNumberFormat="1" applyFont="1"/>
    <xf numFmtId="175" fontId="14" fillId="0" borderId="0" xfId="0" applyNumberFormat="1" applyFont="1" applyAlignment="1">
      <alignment horizontal="center" vertical="center" wrapText="1"/>
    </xf>
    <xf numFmtId="175" fontId="19" fillId="0" borderId="0" xfId="0" applyNumberFormat="1" applyFont="1" applyAlignment="1">
      <alignment horizontal="center" vertical="center" wrapText="1"/>
    </xf>
    <xf numFmtId="0" fontId="20" fillId="0" borderId="0" xfId="0" applyFont="1" applyAlignment="1">
      <alignment vertical="center"/>
    </xf>
    <xf numFmtId="0" fontId="6" fillId="0" borderId="0" xfId="0" applyFont="1" applyAlignment="1">
      <alignment vertical="center"/>
    </xf>
    <xf numFmtId="3" fontId="19" fillId="0" borderId="0" xfId="0" applyNumberFormat="1" applyFont="1" applyAlignment="1">
      <alignment horizontal="center" vertical="center" wrapText="1"/>
    </xf>
    <xf numFmtId="175" fontId="4" fillId="0" borderId="0" xfId="0" applyNumberFormat="1" applyFont="1" applyAlignment="1">
      <alignment vertical="center"/>
    </xf>
    <xf numFmtId="0" fontId="4" fillId="0" borderId="0" xfId="0" applyFont="1" applyAlignment="1">
      <alignment horizontal="center" vertical="center"/>
    </xf>
    <xf numFmtId="17" fontId="6" fillId="3" borderId="1" xfId="0" applyNumberFormat="1" applyFont="1" applyFill="1" applyBorder="1" applyAlignment="1">
      <alignment horizontal="center" vertical="center"/>
    </xf>
    <xf numFmtId="17" fontId="6" fillId="4" borderId="1" xfId="0" applyNumberFormat="1" applyFont="1" applyFill="1" applyBorder="1" applyAlignment="1">
      <alignment horizontal="center" vertical="center"/>
    </xf>
    <xf numFmtId="17" fontId="6" fillId="5" borderId="1" xfId="0" applyNumberFormat="1" applyFont="1" applyFill="1" applyBorder="1" applyAlignment="1">
      <alignment horizontal="center" vertical="center"/>
    </xf>
    <xf numFmtId="17" fontId="6" fillId="6" borderId="1" xfId="0" applyNumberFormat="1" applyFont="1" applyFill="1" applyBorder="1" applyAlignment="1">
      <alignment horizontal="center" vertical="center"/>
    </xf>
    <xf numFmtId="0" fontId="4" fillId="2" borderId="0" xfId="0" applyFont="1" applyFill="1" applyAlignment="1">
      <alignment horizontal="center" vertical="center"/>
    </xf>
    <xf numFmtId="0" fontId="0" fillId="2" borderId="0" xfId="0" applyFill="1"/>
    <xf numFmtId="0" fontId="4" fillId="0" borderId="17" xfId="0" applyFont="1" applyBorder="1" applyAlignment="1">
      <alignment vertical="center"/>
    </xf>
    <xf numFmtId="0" fontId="0" fillId="0" borderId="17" xfId="0" applyBorder="1"/>
    <xf numFmtId="0" fontId="23" fillId="0" borderId="0" xfId="0" applyFont="1" applyAlignment="1">
      <alignment vertical="center"/>
    </xf>
    <xf numFmtId="0" fontId="0" fillId="0" borderId="31" xfId="0" applyBorder="1" applyAlignment="1">
      <alignment horizontal="justify" vertical="center" wrapText="1"/>
    </xf>
    <xf numFmtId="0" fontId="0" fillId="0" borderId="2" xfId="0" applyBorder="1" applyAlignment="1">
      <alignment horizontal="justify" vertical="center" wrapText="1"/>
    </xf>
    <xf numFmtId="0" fontId="0" fillId="0" borderId="9" xfId="0" applyBorder="1" applyAlignment="1">
      <alignment horizontal="justify" vertical="center" wrapText="1"/>
    </xf>
    <xf numFmtId="0" fontId="0" fillId="0" borderId="1" xfId="0" applyBorder="1" applyAlignment="1">
      <alignment horizontal="justify" vertical="center" wrapText="1"/>
    </xf>
    <xf numFmtId="0" fontId="0" fillId="0" borderId="7" xfId="0" applyBorder="1" applyAlignment="1">
      <alignment horizontal="justify" vertical="center" wrapText="1"/>
    </xf>
    <xf numFmtId="0" fontId="0" fillId="0" borderId="11" xfId="0" applyBorder="1" applyAlignment="1">
      <alignment horizontal="justify" vertical="center" wrapText="1"/>
    </xf>
    <xf numFmtId="0" fontId="0" fillId="0" borderId="12" xfId="0" applyBorder="1" applyAlignment="1">
      <alignment horizontal="justify" vertical="center" wrapTex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1" fillId="0" borderId="16"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0" fillId="0" borderId="4" xfId="0" applyBorder="1" applyAlignment="1">
      <alignment horizontal="justify" vertical="center" wrapText="1"/>
    </xf>
    <xf numFmtId="0" fontId="0" fillId="0" borderId="5" xfId="0" applyBorder="1" applyAlignment="1">
      <alignment horizontal="justify" vertical="center" wrapText="1"/>
    </xf>
    <xf numFmtId="0" fontId="1" fillId="0" borderId="13" xfId="0" applyFont="1" applyBorder="1" applyAlignment="1">
      <alignment horizontal="center" vertical="center"/>
    </xf>
    <xf numFmtId="0" fontId="1" fillId="0" borderId="23"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6" fillId="0" borderId="35" xfId="0" applyFont="1" applyBorder="1" applyAlignment="1">
      <alignment horizontal="center" vertical="center"/>
    </xf>
    <xf numFmtId="0" fontId="6" fillId="0" borderId="8"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3" fontId="6" fillId="0" borderId="4" xfId="0" applyNumberFormat="1" applyFont="1" applyBorder="1" applyAlignment="1">
      <alignment horizontal="left" vertical="center"/>
    </xf>
    <xf numFmtId="3" fontId="6" fillId="0" borderId="5" xfId="0" applyNumberFormat="1" applyFont="1" applyBorder="1" applyAlignment="1">
      <alignment horizontal="left" vertical="center"/>
    </xf>
    <xf numFmtId="3" fontId="6" fillId="0" borderId="1" xfId="0" applyNumberFormat="1" applyFont="1" applyBorder="1" applyAlignment="1">
      <alignment horizontal="left" vertical="center"/>
    </xf>
    <xf numFmtId="3" fontId="6" fillId="0" borderId="7" xfId="0" applyNumberFormat="1" applyFont="1" applyBorder="1" applyAlignment="1">
      <alignment horizontal="left" vertical="center"/>
    </xf>
    <xf numFmtId="0" fontId="7" fillId="0" borderId="27" xfId="0" applyFont="1" applyBorder="1" applyAlignment="1">
      <alignment horizontal="center" vertical="center"/>
    </xf>
    <xf numFmtId="0" fontId="7" fillId="0" borderId="6" xfId="0" applyFont="1" applyBorder="1" applyAlignment="1">
      <alignment horizontal="left" vertical="center" wrapText="1"/>
    </xf>
    <xf numFmtId="0" fontId="7" fillId="0" borderId="26" xfId="0" applyFont="1" applyBorder="1" applyAlignment="1">
      <alignment horizontal="left" vertical="center" wrapText="1"/>
    </xf>
    <xf numFmtId="0" fontId="7" fillId="0" borderId="37" xfId="0" applyFont="1" applyBorder="1" applyAlignment="1">
      <alignment horizontal="left" vertical="center" wrapText="1"/>
    </xf>
    <xf numFmtId="0" fontId="7" fillId="0" borderId="8" xfId="0" applyFont="1" applyBorder="1" applyAlignment="1">
      <alignment horizontal="center" vertical="center"/>
    </xf>
    <xf numFmtId="0" fontId="7" fillId="0" borderId="35" xfId="0" applyFont="1" applyBorder="1" applyAlignment="1">
      <alignment horizontal="center" vertical="center"/>
    </xf>
    <xf numFmtId="0" fontId="7" fillId="0" borderId="40" xfId="0" applyFont="1" applyBorder="1" applyAlignment="1">
      <alignment horizontal="center" vertical="center"/>
    </xf>
    <xf numFmtId="0" fontId="7" fillId="0" borderId="38" xfId="0" applyFont="1" applyBorder="1" applyAlignment="1">
      <alignment horizontal="center" vertical="center"/>
    </xf>
    <xf numFmtId="0" fontId="7" fillId="0" borderId="41" xfId="0" applyFont="1" applyBorder="1" applyAlignment="1">
      <alignment horizontal="center" vertical="center"/>
    </xf>
    <xf numFmtId="0" fontId="7" fillId="0" borderId="39"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1" xfId="0" applyFont="1" applyBorder="1" applyAlignment="1">
      <alignment horizontal="center" vertical="center" wrapText="1"/>
    </xf>
    <xf numFmtId="3" fontId="7" fillId="0" borderId="4" xfId="0" applyNumberFormat="1" applyFont="1" applyBorder="1" applyAlignment="1">
      <alignment horizontal="center" vertical="center" wrapText="1"/>
    </xf>
    <xf numFmtId="3" fontId="7" fillId="0" borderId="11" xfId="0" applyNumberFormat="1" applyFont="1" applyBorder="1" applyAlignment="1">
      <alignment horizontal="center" vertical="center" wrapText="1"/>
    </xf>
    <xf numFmtId="3" fontId="7" fillId="0" borderId="4" xfId="0" applyNumberFormat="1" applyFont="1" applyBorder="1" applyAlignment="1">
      <alignment horizontal="center" vertical="center"/>
    </xf>
    <xf numFmtId="3" fontId="7" fillId="0" borderId="11" xfId="0" applyNumberFormat="1" applyFont="1" applyBorder="1" applyAlignment="1">
      <alignment horizontal="center" vertical="center"/>
    </xf>
    <xf numFmtId="0" fontId="6" fillId="0" borderId="8" xfId="0" applyFont="1" applyBorder="1" applyAlignment="1">
      <alignment horizontal="center" vertical="center" wrapText="1"/>
    </xf>
    <xf numFmtId="0" fontId="6" fillId="0" borderId="28" xfId="0" applyFont="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2" borderId="4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19" xfId="0" applyFont="1" applyFill="1" applyBorder="1" applyAlignment="1">
      <alignment horizontal="left" vertical="center" wrapText="1"/>
    </xf>
    <xf numFmtId="0" fontId="7" fillId="2" borderId="20" xfId="0" applyFont="1" applyFill="1" applyBorder="1" applyAlignment="1">
      <alignment horizontal="left" vertical="center"/>
    </xf>
    <xf numFmtId="0" fontId="7" fillId="2" borderId="50" xfId="0" applyFont="1" applyFill="1" applyBorder="1" applyAlignment="1">
      <alignment horizontal="left" vertical="center"/>
    </xf>
    <xf numFmtId="0" fontId="7" fillId="2" borderId="51" xfId="0" applyFont="1" applyFill="1" applyBorder="1" applyAlignment="1">
      <alignment horizontal="left" vertical="center"/>
    </xf>
    <xf numFmtId="0" fontId="7" fillId="2" borderId="39" xfId="0" applyFont="1" applyFill="1" applyBorder="1" applyAlignment="1">
      <alignment horizontal="center" vertical="center"/>
    </xf>
    <xf numFmtId="0" fontId="7" fillId="2" borderId="52" xfId="0" applyFont="1" applyFill="1" applyBorder="1" applyAlignment="1">
      <alignment horizontal="center" vertical="center"/>
    </xf>
    <xf numFmtId="0" fontId="7" fillId="2" borderId="55"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7" fillId="2" borderId="57" xfId="0" applyFont="1" applyFill="1" applyBorder="1" applyAlignment="1">
      <alignment horizontal="center" vertical="center" wrapText="1"/>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6" fillId="0" borderId="38"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1" xfId="0" applyFont="1" applyBorder="1" applyAlignment="1">
      <alignment horizontal="center" vertical="center" wrapText="1"/>
    </xf>
    <xf numFmtId="0" fontId="7" fillId="2" borderId="57" xfId="0" applyFont="1" applyFill="1" applyBorder="1" applyAlignment="1">
      <alignment horizontal="left" vertical="center" wrapText="1"/>
    </xf>
    <xf numFmtId="0" fontId="7" fillId="2" borderId="21" xfId="0" applyFont="1" applyFill="1" applyBorder="1" applyAlignment="1">
      <alignment horizontal="left" vertical="center"/>
    </xf>
    <xf numFmtId="0" fontId="7" fillId="2" borderId="5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57" xfId="0" applyFont="1" applyFill="1" applyBorder="1" applyAlignment="1">
      <alignment horizontal="center" vertical="center"/>
    </xf>
    <xf numFmtId="0" fontId="7" fillId="0" borderId="52" xfId="0" applyFont="1" applyBorder="1" applyAlignment="1">
      <alignment horizontal="center" vertical="center" wrapText="1"/>
    </xf>
    <xf numFmtId="0" fontId="7" fillId="2" borderId="5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61" xfId="0" applyFont="1" applyBorder="1" applyAlignment="1">
      <alignment horizontal="center" vertical="center"/>
    </xf>
    <xf numFmtId="0" fontId="4" fillId="0" borderId="27" xfId="0" applyFont="1" applyBorder="1" applyAlignment="1">
      <alignment horizontal="center" vertical="center"/>
    </xf>
    <xf numFmtId="0" fontId="12" fillId="0" borderId="64" xfId="0" applyFont="1" applyBorder="1" applyAlignment="1">
      <alignment horizontal="center" vertical="center"/>
    </xf>
    <xf numFmtId="0" fontId="12" fillId="0" borderId="46" xfId="0" applyFont="1" applyBorder="1" applyAlignment="1">
      <alignment horizontal="center" vertical="center"/>
    </xf>
    <xf numFmtId="0" fontId="12" fillId="0" borderId="29" xfId="0" applyFont="1" applyBorder="1" applyAlignment="1">
      <alignment horizontal="center" vertical="center"/>
    </xf>
    <xf numFmtId="0" fontId="12" fillId="0" borderId="65" xfId="0" applyFont="1" applyBorder="1" applyAlignment="1">
      <alignment horizontal="center" vertical="center"/>
    </xf>
    <xf numFmtId="0" fontId="12" fillId="0" borderId="0" xfId="0" applyFont="1" applyAlignment="1">
      <alignment horizontal="center" vertical="center"/>
    </xf>
    <xf numFmtId="0" fontId="12" fillId="0" borderId="34" xfId="0" applyFont="1" applyBorder="1" applyAlignment="1">
      <alignment horizontal="center" vertical="center"/>
    </xf>
    <xf numFmtId="0" fontId="12" fillId="0" borderId="63" xfId="0" applyFont="1" applyBorder="1" applyAlignment="1">
      <alignment horizontal="center" vertical="center"/>
    </xf>
    <xf numFmtId="0" fontId="12" fillId="0" borderId="58" xfId="0" applyFont="1" applyBorder="1" applyAlignment="1">
      <alignment horizontal="center" vertical="center"/>
    </xf>
    <xf numFmtId="0" fontId="12" fillId="0" borderId="25" xfId="0" applyFont="1" applyBorder="1" applyAlignment="1">
      <alignment horizontal="center" vertical="center"/>
    </xf>
    <xf numFmtId="0" fontId="21" fillId="0" borderId="31" xfId="0" applyFont="1" applyBorder="1" applyAlignment="1">
      <alignment horizontal="left" vertical="center"/>
    </xf>
    <xf numFmtId="0" fontId="21" fillId="0" borderId="2" xfId="0" applyFont="1" applyBorder="1" applyAlignment="1">
      <alignment horizontal="left" vertical="center"/>
    </xf>
    <xf numFmtId="0" fontId="21" fillId="0" borderId="22" xfId="0" applyFont="1" applyBorder="1" applyAlignment="1">
      <alignment horizontal="left" vertical="center"/>
    </xf>
    <xf numFmtId="0" fontId="6" fillId="0" borderId="31" xfId="0" applyFont="1" applyBorder="1" applyAlignment="1">
      <alignment vertical="center" wrapText="1"/>
    </xf>
    <xf numFmtId="0" fontId="6" fillId="0" borderId="22" xfId="0" applyFont="1" applyBorder="1" applyAlignment="1">
      <alignment vertical="center" wrapText="1"/>
    </xf>
    <xf numFmtId="0" fontId="6" fillId="3" borderId="31" xfId="0" applyFont="1" applyFill="1" applyBorder="1" applyAlignment="1">
      <alignment vertical="center" wrapText="1"/>
    </xf>
    <xf numFmtId="0" fontId="6" fillId="3" borderId="22" xfId="0" applyFont="1" applyFill="1" applyBorder="1" applyAlignment="1">
      <alignment vertical="center" wrapText="1"/>
    </xf>
    <xf numFmtId="0" fontId="22" fillId="0" borderId="3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22" xfId="0" applyFont="1" applyBorder="1" applyAlignment="1">
      <alignment horizontal="center" vertical="center" wrapText="1"/>
    </xf>
    <xf numFmtId="0" fontId="12" fillId="0" borderId="31" xfId="0" applyFont="1" applyBorder="1" applyAlignment="1">
      <alignment horizontal="center" vertical="center"/>
    </xf>
    <xf numFmtId="0" fontId="12" fillId="0" borderId="2" xfId="0" applyFont="1" applyBorder="1" applyAlignment="1">
      <alignment horizontal="center" vertical="center"/>
    </xf>
    <xf numFmtId="0" fontId="12" fillId="0" borderId="22" xfId="0" applyFont="1" applyBorder="1" applyAlignment="1">
      <alignment horizontal="center" vertical="center"/>
    </xf>
    <xf numFmtId="0" fontId="6" fillId="3" borderId="31" xfId="0" applyFont="1" applyFill="1" applyBorder="1" applyAlignment="1">
      <alignment horizontal="left" vertical="center" wrapText="1"/>
    </xf>
    <xf numFmtId="0" fontId="6" fillId="3" borderId="22" xfId="0" applyFont="1" applyFill="1" applyBorder="1" applyAlignment="1">
      <alignment horizontal="left" vertical="center" wrapText="1"/>
    </xf>
  </cellXfs>
  <cellStyles count="5">
    <cellStyle name="Millares 2" xfId="4" xr:uid="{5F12B5A4-ED57-489A-909A-9CDC2D67EA22}"/>
    <cellStyle name="Moneda [0] 2" xfId="2" xr:uid="{3980AAED-BB96-46CF-8D72-B311F8C42986}"/>
    <cellStyle name="Moneda 2" xfId="3" xr:uid="{CF256DFF-5B31-4F32-9276-31B41484CF9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382212</xdr:colOff>
      <xdr:row>1</xdr:row>
      <xdr:rowOff>43392</xdr:rowOff>
    </xdr:from>
    <xdr:to>
      <xdr:col>1</xdr:col>
      <xdr:colOff>960783</xdr:colOff>
      <xdr:row>4</xdr:row>
      <xdr:rowOff>112501</xdr:rowOff>
    </xdr:to>
    <xdr:pic>
      <xdr:nvPicPr>
        <xdr:cNvPr id="2" name="4 Imagen" descr="Escudo Alcaldia.BMP">
          <a:extLst>
            <a:ext uri="{FF2B5EF4-FFF2-40B4-BE49-F238E27FC236}">
              <a16:creationId xmlns:a16="http://schemas.microsoft.com/office/drawing/2014/main" id="{04062FFF-2D42-45DE-B4BA-E646212AEF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3762" y="472017"/>
          <a:ext cx="578571" cy="516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123825</xdr:colOff>
      <xdr:row>1</xdr:row>
      <xdr:rowOff>57150</xdr:rowOff>
    </xdr:from>
    <xdr:to>
      <xdr:col>1</xdr:col>
      <xdr:colOff>762000</xdr:colOff>
      <xdr:row>4</xdr:row>
      <xdr:rowOff>115497</xdr:rowOff>
    </xdr:to>
    <xdr:pic>
      <xdr:nvPicPr>
        <xdr:cNvPr id="2" name="4 Imagen" descr="Escudo Alcaldia.BMP">
          <a:extLst>
            <a:ext uri="{FF2B5EF4-FFF2-40B4-BE49-F238E27FC236}">
              <a16:creationId xmlns:a16="http://schemas.microsoft.com/office/drawing/2014/main" id="{AC025D64-FF48-4D9C-B369-CE4EBF2322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47650"/>
          <a:ext cx="638175" cy="629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2B39E-641D-469C-B06D-8F54D7CDB341}">
  <dimension ref="B2:O29"/>
  <sheetViews>
    <sheetView tabSelected="1" zoomScaleNormal="100" workbookViewId="0"/>
  </sheetViews>
  <sheetFormatPr baseColWidth="10" defaultRowHeight="15" x14ac:dyDescent="0.25"/>
  <cols>
    <col min="1" max="1" width="5.7109375" customWidth="1"/>
    <col min="2" max="2" width="12" customWidth="1"/>
    <col min="3" max="3" width="15.85546875" customWidth="1"/>
  </cols>
  <sheetData>
    <row r="2" spans="2:15" ht="15.75" thickBot="1" x14ac:dyDescent="0.3"/>
    <row r="3" spans="2:15" ht="18.75" x14ac:dyDescent="0.3">
      <c r="B3" s="191" t="s">
        <v>150</v>
      </c>
      <c r="C3" s="192"/>
      <c r="D3" s="192"/>
      <c r="E3" s="192"/>
      <c r="F3" s="192"/>
      <c r="G3" s="192"/>
      <c r="H3" s="192"/>
      <c r="I3" s="192"/>
      <c r="J3" s="192"/>
      <c r="K3" s="192"/>
      <c r="L3" s="192"/>
      <c r="M3" s="192"/>
      <c r="N3" s="192"/>
      <c r="O3" s="193"/>
    </row>
    <row r="4" spans="2:15" ht="19.5" thickBot="1" x14ac:dyDescent="0.35">
      <c r="B4" s="194" t="s">
        <v>7</v>
      </c>
      <c r="C4" s="195"/>
      <c r="D4" s="195"/>
      <c r="E4" s="195"/>
      <c r="F4" s="195"/>
      <c r="G4" s="195"/>
      <c r="H4" s="195"/>
      <c r="I4" s="195"/>
      <c r="J4" s="195"/>
      <c r="K4" s="195"/>
      <c r="L4" s="195"/>
      <c r="M4" s="195"/>
      <c r="N4" s="195"/>
      <c r="O4" s="196"/>
    </row>
    <row r="5" spans="2:15" ht="15.75" thickBot="1" x14ac:dyDescent="0.3"/>
    <row r="6" spans="2:15" x14ac:dyDescent="0.25">
      <c r="B6" s="199" t="s">
        <v>0</v>
      </c>
      <c r="C6" s="200"/>
      <c r="D6" s="197" t="s">
        <v>12</v>
      </c>
      <c r="E6" s="197"/>
      <c r="F6" s="197"/>
      <c r="G6" s="197"/>
      <c r="H6" s="197"/>
      <c r="I6" s="197"/>
      <c r="J6" s="197"/>
      <c r="K6" s="197"/>
      <c r="L6" s="197"/>
      <c r="M6" s="197"/>
      <c r="N6" s="197"/>
      <c r="O6" s="198"/>
    </row>
    <row r="7" spans="2:15" x14ac:dyDescent="0.25">
      <c r="B7" s="184"/>
      <c r="C7" s="185"/>
      <c r="D7" s="178"/>
      <c r="E7" s="178"/>
      <c r="F7" s="178"/>
      <c r="G7" s="178"/>
      <c r="H7" s="178"/>
      <c r="I7" s="178"/>
      <c r="J7" s="178"/>
      <c r="K7" s="178"/>
      <c r="L7" s="178"/>
      <c r="M7" s="178"/>
      <c r="N7" s="178"/>
      <c r="O7" s="179"/>
    </row>
    <row r="8" spans="2:15" ht="7.5" customHeight="1" x14ac:dyDescent="0.25">
      <c r="B8" s="5"/>
      <c r="C8" s="6"/>
      <c r="D8" s="1"/>
      <c r="E8" s="1"/>
      <c r="F8" s="1"/>
      <c r="G8" s="1"/>
      <c r="H8" s="1"/>
      <c r="I8" s="1"/>
      <c r="J8" s="1"/>
      <c r="K8" s="1"/>
      <c r="L8" s="1"/>
      <c r="M8" s="1"/>
      <c r="N8" s="1"/>
      <c r="O8" s="3"/>
    </row>
    <row r="9" spans="2:15" x14ac:dyDescent="0.25">
      <c r="B9" s="190" t="s">
        <v>1</v>
      </c>
      <c r="C9" s="201" t="s">
        <v>8</v>
      </c>
      <c r="D9" s="178" t="s">
        <v>18</v>
      </c>
      <c r="E9" s="178"/>
      <c r="F9" s="178"/>
      <c r="G9" s="178"/>
      <c r="H9" s="178"/>
      <c r="I9" s="178"/>
      <c r="J9" s="178"/>
      <c r="K9" s="178"/>
      <c r="L9" s="178"/>
      <c r="M9" s="178"/>
      <c r="N9" s="178"/>
      <c r="O9" s="179"/>
    </row>
    <row r="10" spans="2:15" x14ac:dyDescent="0.25">
      <c r="B10" s="190"/>
      <c r="C10" s="202"/>
      <c r="D10" s="175" t="s">
        <v>19</v>
      </c>
      <c r="E10" s="176"/>
      <c r="F10" s="176"/>
      <c r="G10" s="176"/>
      <c r="H10" s="176"/>
      <c r="I10" s="176"/>
      <c r="J10" s="176"/>
      <c r="K10" s="176"/>
      <c r="L10" s="176"/>
      <c r="M10" s="176"/>
      <c r="N10" s="176"/>
      <c r="O10" s="177"/>
    </row>
    <row r="11" spans="2:15" x14ac:dyDescent="0.25">
      <c r="B11" s="190"/>
      <c r="C11" s="201" t="s">
        <v>9</v>
      </c>
      <c r="D11" s="175" t="s">
        <v>20</v>
      </c>
      <c r="E11" s="176"/>
      <c r="F11" s="176"/>
      <c r="G11" s="176"/>
      <c r="H11" s="176"/>
      <c r="I11" s="176"/>
      <c r="J11" s="176"/>
      <c r="K11" s="176"/>
      <c r="L11" s="176"/>
      <c r="M11" s="176"/>
      <c r="N11" s="176"/>
      <c r="O11" s="177"/>
    </row>
    <row r="12" spans="2:15" x14ac:dyDescent="0.25">
      <c r="B12" s="190"/>
      <c r="C12" s="202"/>
      <c r="D12" s="178" t="s">
        <v>20</v>
      </c>
      <c r="E12" s="178"/>
      <c r="F12" s="178"/>
      <c r="G12" s="178"/>
      <c r="H12" s="178"/>
      <c r="I12" s="178"/>
      <c r="J12" s="178"/>
      <c r="K12" s="178"/>
      <c r="L12" s="178"/>
      <c r="M12" s="178"/>
      <c r="N12" s="178"/>
      <c r="O12" s="179"/>
    </row>
    <row r="13" spans="2:15" ht="7.5" customHeight="1" x14ac:dyDescent="0.25">
      <c r="B13" s="7"/>
      <c r="C13" s="8"/>
      <c r="D13" s="2"/>
      <c r="E13" s="2"/>
      <c r="F13" s="2"/>
      <c r="G13" s="2"/>
      <c r="H13" s="2"/>
      <c r="I13" s="2"/>
      <c r="J13" s="2"/>
      <c r="K13" s="2"/>
      <c r="L13" s="2"/>
      <c r="M13" s="2"/>
      <c r="N13" s="2"/>
      <c r="O13" s="4"/>
    </row>
    <row r="14" spans="2:15" ht="30.75" customHeight="1" x14ac:dyDescent="0.25">
      <c r="B14" s="203" t="s">
        <v>2</v>
      </c>
      <c r="C14" s="204"/>
      <c r="D14" s="178" t="s">
        <v>13</v>
      </c>
      <c r="E14" s="178"/>
      <c r="F14" s="178"/>
      <c r="G14" s="178"/>
      <c r="H14" s="178"/>
      <c r="I14" s="178"/>
      <c r="J14" s="178"/>
      <c r="K14" s="178"/>
      <c r="L14" s="178"/>
      <c r="M14" s="178"/>
      <c r="N14" s="178"/>
      <c r="O14" s="179"/>
    </row>
    <row r="15" spans="2:15" ht="7.5" customHeight="1" x14ac:dyDescent="0.25">
      <c r="B15" s="5"/>
      <c r="C15" s="6"/>
      <c r="D15" s="1"/>
      <c r="E15" s="1"/>
      <c r="F15" s="1"/>
      <c r="G15" s="1"/>
      <c r="H15" s="1"/>
      <c r="I15" s="1"/>
      <c r="J15" s="1"/>
      <c r="K15" s="1"/>
      <c r="L15" s="1"/>
      <c r="M15" s="1"/>
      <c r="N15" s="1"/>
      <c r="O15" s="3"/>
    </row>
    <row r="16" spans="2:15" x14ac:dyDescent="0.25">
      <c r="B16" s="190" t="s">
        <v>3</v>
      </c>
      <c r="C16" s="201" t="s">
        <v>10</v>
      </c>
      <c r="D16" s="178" t="s">
        <v>14</v>
      </c>
      <c r="E16" s="178"/>
      <c r="F16" s="178"/>
      <c r="G16" s="178"/>
      <c r="H16" s="178"/>
      <c r="I16" s="178"/>
      <c r="J16" s="178"/>
      <c r="K16" s="178"/>
      <c r="L16" s="178"/>
      <c r="M16" s="178"/>
      <c r="N16" s="178"/>
      <c r="O16" s="179"/>
    </row>
    <row r="17" spans="2:15" x14ac:dyDescent="0.25">
      <c r="B17" s="190"/>
      <c r="C17" s="202"/>
      <c r="D17" s="175" t="s">
        <v>15</v>
      </c>
      <c r="E17" s="176"/>
      <c r="F17" s="176"/>
      <c r="G17" s="176"/>
      <c r="H17" s="176"/>
      <c r="I17" s="176"/>
      <c r="J17" s="176"/>
      <c r="K17" s="176"/>
      <c r="L17" s="176"/>
      <c r="M17" s="176"/>
      <c r="N17" s="176"/>
      <c r="O17" s="177"/>
    </row>
    <row r="18" spans="2:15" x14ac:dyDescent="0.25">
      <c r="B18" s="190"/>
      <c r="C18" s="201" t="s">
        <v>11</v>
      </c>
      <c r="D18" s="175" t="s">
        <v>16</v>
      </c>
      <c r="E18" s="176"/>
      <c r="F18" s="176"/>
      <c r="G18" s="176"/>
      <c r="H18" s="176"/>
      <c r="I18" s="176"/>
      <c r="J18" s="176"/>
      <c r="K18" s="176"/>
      <c r="L18" s="176"/>
      <c r="M18" s="176"/>
      <c r="N18" s="176"/>
      <c r="O18" s="177"/>
    </row>
    <row r="19" spans="2:15" x14ac:dyDescent="0.25">
      <c r="B19" s="190"/>
      <c r="C19" s="202"/>
      <c r="D19" s="178" t="s">
        <v>17</v>
      </c>
      <c r="E19" s="178"/>
      <c r="F19" s="178"/>
      <c r="G19" s="178"/>
      <c r="H19" s="178"/>
      <c r="I19" s="178"/>
      <c r="J19" s="178"/>
      <c r="K19" s="178"/>
      <c r="L19" s="178"/>
      <c r="M19" s="178"/>
      <c r="N19" s="178"/>
      <c r="O19" s="179"/>
    </row>
    <row r="20" spans="2:15" ht="7.5" customHeight="1" x14ac:dyDescent="0.25">
      <c r="B20" s="5"/>
      <c r="C20" s="6"/>
      <c r="D20" s="1"/>
      <c r="E20" s="1"/>
      <c r="F20" s="1"/>
      <c r="G20" s="1"/>
      <c r="H20" s="1"/>
      <c r="I20" s="1"/>
      <c r="J20" s="1"/>
      <c r="K20" s="1"/>
      <c r="L20" s="1"/>
      <c r="M20" s="1"/>
      <c r="N20" s="1"/>
      <c r="O20" s="3"/>
    </row>
    <row r="21" spans="2:15" x14ac:dyDescent="0.25">
      <c r="B21" s="182" t="s">
        <v>5</v>
      </c>
      <c r="C21" s="183"/>
      <c r="D21" s="178" t="s">
        <v>21</v>
      </c>
      <c r="E21" s="178"/>
      <c r="F21" s="178"/>
      <c r="G21" s="178"/>
      <c r="H21" s="178"/>
      <c r="I21" s="178"/>
      <c r="J21" s="178"/>
      <c r="K21" s="178"/>
      <c r="L21" s="178"/>
      <c r="M21" s="178"/>
      <c r="N21" s="178"/>
      <c r="O21" s="179"/>
    </row>
    <row r="22" spans="2:15" x14ac:dyDescent="0.25">
      <c r="B22" s="184"/>
      <c r="C22" s="185"/>
      <c r="D22" s="178"/>
      <c r="E22" s="178"/>
      <c r="F22" s="178"/>
      <c r="G22" s="178"/>
      <c r="H22" s="178"/>
      <c r="I22" s="178"/>
      <c r="J22" s="178"/>
      <c r="K22" s="178"/>
      <c r="L22" s="178"/>
      <c r="M22" s="178"/>
      <c r="N22" s="178"/>
      <c r="O22" s="179"/>
    </row>
    <row r="23" spans="2:15" ht="29.25" customHeight="1" x14ac:dyDescent="0.25">
      <c r="B23" s="182" t="s">
        <v>6</v>
      </c>
      <c r="C23" s="183"/>
      <c r="D23" s="175" t="s">
        <v>22</v>
      </c>
      <c r="E23" s="176"/>
      <c r="F23" s="176"/>
      <c r="G23" s="176"/>
      <c r="H23" s="176"/>
      <c r="I23" s="176"/>
      <c r="J23" s="176"/>
      <c r="K23" s="176"/>
      <c r="L23" s="176"/>
      <c r="M23" s="176"/>
      <c r="N23" s="176"/>
      <c r="O23" s="177"/>
    </row>
    <row r="24" spans="2:15" ht="29.25" customHeight="1" x14ac:dyDescent="0.25">
      <c r="B24" s="186"/>
      <c r="C24" s="187"/>
      <c r="D24" s="175" t="s">
        <v>23</v>
      </c>
      <c r="E24" s="176"/>
      <c r="F24" s="176"/>
      <c r="G24" s="176"/>
      <c r="H24" s="176"/>
      <c r="I24" s="176"/>
      <c r="J24" s="176"/>
      <c r="K24" s="176"/>
      <c r="L24" s="176"/>
      <c r="M24" s="176"/>
      <c r="N24" s="176"/>
      <c r="O24" s="177"/>
    </row>
    <row r="25" spans="2:15" ht="29.25" customHeight="1" x14ac:dyDescent="0.25">
      <c r="B25" s="186"/>
      <c r="C25" s="187"/>
      <c r="D25" s="175" t="s">
        <v>24</v>
      </c>
      <c r="E25" s="176"/>
      <c r="F25" s="176"/>
      <c r="G25" s="176"/>
      <c r="H25" s="176"/>
      <c r="I25" s="176"/>
      <c r="J25" s="176"/>
      <c r="K25" s="176"/>
      <c r="L25" s="176"/>
      <c r="M25" s="176"/>
      <c r="N25" s="176"/>
      <c r="O25" s="177"/>
    </row>
    <row r="26" spans="2:15" x14ac:dyDescent="0.25">
      <c r="B26" s="184"/>
      <c r="C26" s="185"/>
      <c r="D26" s="175" t="s">
        <v>25</v>
      </c>
      <c r="E26" s="176"/>
      <c r="F26" s="176"/>
      <c r="G26" s="176"/>
      <c r="H26" s="176"/>
      <c r="I26" s="176"/>
      <c r="J26" s="176"/>
      <c r="K26" s="176"/>
      <c r="L26" s="176"/>
      <c r="M26" s="176"/>
      <c r="N26" s="176"/>
      <c r="O26" s="177"/>
    </row>
    <row r="27" spans="2:15" ht="7.5" customHeight="1" x14ac:dyDescent="0.25">
      <c r="B27" s="5"/>
      <c r="C27" s="6"/>
      <c r="D27" s="1"/>
      <c r="E27" s="1"/>
      <c r="F27" s="1"/>
      <c r="G27" s="1"/>
      <c r="H27" s="1"/>
      <c r="I27" s="1"/>
      <c r="J27" s="1"/>
      <c r="K27" s="1"/>
      <c r="L27" s="1"/>
      <c r="M27" s="1"/>
      <c r="N27" s="1"/>
      <c r="O27" s="3"/>
    </row>
    <row r="28" spans="2:15" x14ac:dyDescent="0.25">
      <c r="B28" s="182" t="s">
        <v>4</v>
      </c>
      <c r="C28" s="183"/>
      <c r="D28" s="178" t="s">
        <v>26</v>
      </c>
      <c r="E28" s="178"/>
      <c r="F28" s="178"/>
      <c r="G28" s="178"/>
      <c r="H28" s="178"/>
      <c r="I28" s="178"/>
      <c r="J28" s="178"/>
      <c r="K28" s="178"/>
      <c r="L28" s="178"/>
      <c r="M28" s="178"/>
      <c r="N28" s="178"/>
      <c r="O28" s="179"/>
    </row>
    <row r="29" spans="2:15" ht="15.75" thickBot="1" x14ac:dyDescent="0.3">
      <c r="B29" s="188"/>
      <c r="C29" s="189"/>
      <c r="D29" s="180"/>
      <c r="E29" s="180"/>
      <c r="F29" s="180"/>
      <c r="G29" s="180"/>
      <c r="H29" s="180"/>
      <c r="I29" s="180"/>
      <c r="J29" s="180"/>
      <c r="K29" s="180"/>
      <c r="L29" s="180"/>
      <c r="M29" s="180"/>
      <c r="N29" s="180"/>
      <c r="O29" s="181"/>
    </row>
  </sheetData>
  <mergeCells count="29">
    <mergeCell ref="B16:B19"/>
    <mergeCell ref="B3:O3"/>
    <mergeCell ref="B4:O4"/>
    <mergeCell ref="D6:O7"/>
    <mergeCell ref="D9:O9"/>
    <mergeCell ref="D12:O12"/>
    <mergeCell ref="B9:B12"/>
    <mergeCell ref="D14:O14"/>
    <mergeCell ref="D16:O16"/>
    <mergeCell ref="B6:C7"/>
    <mergeCell ref="C9:C10"/>
    <mergeCell ref="C11:C12"/>
    <mergeCell ref="C16:C17"/>
    <mergeCell ref="C18:C19"/>
    <mergeCell ref="B14:C14"/>
    <mergeCell ref="D18:O18"/>
    <mergeCell ref="D28:O29"/>
    <mergeCell ref="B21:C22"/>
    <mergeCell ref="B23:C26"/>
    <mergeCell ref="B28:C29"/>
    <mergeCell ref="D26:O26"/>
    <mergeCell ref="D23:O23"/>
    <mergeCell ref="D24:O24"/>
    <mergeCell ref="D25:O25"/>
    <mergeCell ref="D17:O17"/>
    <mergeCell ref="D11:O11"/>
    <mergeCell ref="D10:O10"/>
    <mergeCell ref="D21:O22"/>
    <mergeCell ref="D19:O19"/>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33DFB-0963-45B7-82FD-1F9A9F07D009}">
  <dimension ref="B1:P84"/>
  <sheetViews>
    <sheetView zoomScale="118" zoomScaleNormal="100" zoomScaleSheetLayoutView="100" workbookViewId="0"/>
  </sheetViews>
  <sheetFormatPr baseColWidth="10" defaultColWidth="11.42578125" defaultRowHeight="14.25" x14ac:dyDescent="0.25"/>
  <cols>
    <col min="1" max="1" width="3.140625" style="9" customWidth="1"/>
    <col min="2" max="2" width="16.42578125" style="9" customWidth="1"/>
    <col min="3" max="3" width="20.85546875" style="9" customWidth="1"/>
    <col min="4" max="4" width="6.42578125" style="9" customWidth="1"/>
    <col min="5" max="5" width="77.7109375" style="9" customWidth="1"/>
    <col min="6" max="6" width="16.85546875" style="9" customWidth="1"/>
    <col min="7" max="7" width="14.28515625" style="9" customWidth="1"/>
    <col min="8" max="8" width="18.7109375" style="11" customWidth="1"/>
    <col min="9" max="9" width="17.140625" style="11" customWidth="1"/>
    <col min="10" max="10" width="16.5703125" style="9" customWidth="1"/>
    <col min="11" max="11" width="18" style="9" customWidth="1"/>
    <col min="12" max="12" width="16.28515625" style="9" customWidth="1"/>
    <col min="13" max="13" width="21" style="9" customWidth="1"/>
    <col min="14" max="14" width="15" style="9" bestFit="1" customWidth="1"/>
    <col min="15" max="15" width="13.28515625" style="9" bestFit="1" customWidth="1"/>
    <col min="16" max="16" width="15" style="9" bestFit="1" customWidth="1"/>
    <col min="17" max="16384" width="11.42578125" style="9"/>
  </cols>
  <sheetData>
    <row r="1" spans="2:14" ht="33.75" customHeight="1" thickBot="1" x14ac:dyDescent="0.3">
      <c r="E1" s="10"/>
    </row>
    <row r="2" spans="2:14" ht="12.75" customHeight="1" x14ac:dyDescent="0.25">
      <c r="B2" s="205"/>
      <c r="C2" s="207" t="s">
        <v>27</v>
      </c>
      <c r="D2" s="208"/>
      <c r="E2" s="208"/>
      <c r="F2" s="208"/>
      <c r="G2" s="209"/>
      <c r="H2" s="12"/>
      <c r="I2" s="216" t="s">
        <v>28</v>
      </c>
      <c r="J2" s="216"/>
      <c r="K2" s="216"/>
      <c r="L2" s="217"/>
    </row>
    <row r="3" spans="2:14" ht="11.25" customHeight="1" x14ac:dyDescent="0.25">
      <c r="B3" s="206"/>
      <c r="C3" s="210"/>
      <c r="D3" s="211"/>
      <c r="E3" s="211"/>
      <c r="F3" s="211"/>
      <c r="G3" s="212"/>
      <c r="H3" s="13"/>
      <c r="I3" s="218" t="s">
        <v>29</v>
      </c>
      <c r="J3" s="218"/>
      <c r="K3" s="218"/>
      <c r="L3" s="219"/>
    </row>
    <row r="4" spans="2:14" ht="11.25" customHeight="1" x14ac:dyDescent="0.25">
      <c r="B4" s="206"/>
      <c r="C4" s="210"/>
      <c r="D4" s="211"/>
      <c r="E4" s="211"/>
      <c r="F4" s="211"/>
      <c r="G4" s="212"/>
      <c r="H4" s="13"/>
      <c r="I4" s="218" t="s">
        <v>30</v>
      </c>
      <c r="J4" s="218"/>
      <c r="K4" s="218"/>
      <c r="L4" s="219"/>
    </row>
    <row r="5" spans="2:14" ht="9.75" customHeight="1" thickBot="1" x14ac:dyDescent="0.3">
      <c r="B5" s="206"/>
      <c r="C5" s="213"/>
      <c r="D5" s="214"/>
      <c r="E5" s="214"/>
      <c r="F5" s="214"/>
      <c r="G5" s="215"/>
      <c r="H5" s="13"/>
      <c r="I5" s="218" t="s">
        <v>31</v>
      </c>
      <c r="J5" s="218"/>
      <c r="K5" s="218"/>
      <c r="L5" s="219"/>
    </row>
    <row r="6" spans="2:14" ht="16.5" customHeight="1" x14ac:dyDescent="0.25">
      <c r="B6" s="210" t="s">
        <v>32</v>
      </c>
      <c r="C6" s="220"/>
      <c r="D6" s="220"/>
      <c r="E6" s="220"/>
      <c r="F6" s="220"/>
      <c r="G6" s="220"/>
      <c r="H6" s="211"/>
      <c r="I6" s="211"/>
      <c r="J6" s="211"/>
      <c r="K6" s="211"/>
      <c r="L6" s="212"/>
    </row>
    <row r="7" spans="2:14" ht="13.5" customHeight="1" thickBot="1" x14ac:dyDescent="0.3">
      <c r="B7" s="221" t="s">
        <v>33</v>
      </c>
      <c r="C7" s="222"/>
      <c r="D7" s="222"/>
      <c r="E7" s="222"/>
      <c r="F7" s="222"/>
      <c r="G7" s="222"/>
      <c r="H7" s="222"/>
      <c r="I7" s="222"/>
      <c r="J7" s="222"/>
      <c r="K7" s="222"/>
      <c r="L7" s="223"/>
    </row>
    <row r="8" spans="2:14" ht="11.25" customHeight="1" x14ac:dyDescent="0.25">
      <c r="B8" s="224" t="s">
        <v>34</v>
      </c>
      <c r="C8" s="225" t="s">
        <v>35</v>
      </c>
      <c r="D8" s="227" t="s">
        <v>36</v>
      </c>
      <c r="E8" s="229" t="s">
        <v>37</v>
      </c>
      <c r="F8" s="231" t="s">
        <v>38</v>
      </c>
      <c r="G8" s="233" t="s">
        <v>39</v>
      </c>
      <c r="H8" s="235">
        <v>2022</v>
      </c>
      <c r="I8" s="237" t="s">
        <v>40</v>
      </c>
      <c r="J8" s="208" t="s">
        <v>41</v>
      </c>
      <c r="K8" s="208"/>
      <c r="L8" s="209"/>
    </row>
    <row r="9" spans="2:14" ht="12" customHeight="1" thickBot="1" x14ac:dyDescent="0.3">
      <c r="B9" s="224"/>
      <c r="C9" s="226"/>
      <c r="D9" s="228"/>
      <c r="E9" s="230"/>
      <c r="F9" s="232"/>
      <c r="G9" s="234"/>
      <c r="H9" s="236"/>
      <c r="I9" s="238"/>
      <c r="J9" s="14" t="s">
        <v>42</v>
      </c>
      <c r="K9" s="14" t="s">
        <v>43</v>
      </c>
      <c r="L9" s="15" t="s">
        <v>44</v>
      </c>
    </row>
    <row r="10" spans="2:14" ht="12" customHeight="1" thickBot="1" x14ac:dyDescent="0.3">
      <c r="B10" s="239" t="s">
        <v>45</v>
      </c>
      <c r="C10" s="241" t="s">
        <v>46</v>
      </c>
      <c r="D10" s="242"/>
      <c r="E10" s="242"/>
      <c r="F10" s="242"/>
      <c r="G10" s="242"/>
      <c r="H10" s="242"/>
      <c r="I10" s="242"/>
      <c r="J10" s="242"/>
      <c r="K10" s="242"/>
      <c r="L10" s="243"/>
      <c r="M10" s="17"/>
    </row>
    <row r="11" spans="2:14" s="26" customFormat="1" ht="27" customHeight="1" thickBot="1" x14ac:dyDescent="0.3">
      <c r="B11" s="239"/>
      <c r="C11" s="18" t="s">
        <v>47</v>
      </c>
      <c r="D11" s="16">
        <v>1</v>
      </c>
      <c r="E11" s="19" t="s">
        <v>48</v>
      </c>
      <c r="F11" s="20">
        <v>10</v>
      </c>
      <c r="G11" s="21">
        <v>3900000</v>
      </c>
      <c r="H11" s="22">
        <f>(G11*F11)*D11</f>
        <v>39000000</v>
      </c>
      <c r="I11" s="22">
        <f>H11</f>
        <v>39000000</v>
      </c>
      <c r="J11" s="23">
        <f>I11</f>
        <v>39000000</v>
      </c>
      <c r="K11" s="22"/>
      <c r="L11" s="24"/>
      <c r="M11" s="25"/>
    </row>
    <row r="12" spans="2:14" ht="27" customHeight="1" thickBot="1" x14ac:dyDescent="0.3">
      <c r="B12" s="239"/>
      <c r="C12" s="27" t="s">
        <v>47</v>
      </c>
      <c r="D12" s="28">
        <v>1</v>
      </c>
      <c r="E12" s="29" t="s">
        <v>49</v>
      </c>
      <c r="F12" s="30">
        <v>6</v>
      </c>
      <c r="G12" s="31">
        <v>11666666.666666666</v>
      </c>
      <c r="H12" s="22">
        <f>(G12*F12)*D12</f>
        <v>70000000</v>
      </c>
      <c r="I12" s="22">
        <f>H12</f>
        <v>70000000</v>
      </c>
      <c r="J12" s="32">
        <v>70000000</v>
      </c>
      <c r="K12" s="33"/>
      <c r="L12" s="34"/>
      <c r="M12" s="35">
        <f>(H12/F12)/D12</f>
        <v>11666666.666666666</v>
      </c>
    </row>
    <row r="13" spans="2:14" s="26" customFormat="1" ht="27" customHeight="1" thickBot="1" x14ac:dyDescent="0.3">
      <c r="B13" s="239"/>
      <c r="C13" s="36" t="s">
        <v>50</v>
      </c>
      <c r="D13" s="28">
        <v>29</v>
      </c>
      <c r="E13" s="29" t="s">
        <v>51</v>
      </c>
      <c r="F13" s="30">
        <v>6</v>
      </c>
      <c r="G13" s="37">
        <v>3928160.9195402302</v>
      </c>
      <c r="H13" s="22">
        <f t="shared" ref="H13:H15" si="0">(G13*F13)*D13</f>
        <v>683500000</v>
      </c>
      <c r="I13" s="22">
        <f t="shared" ref="I13:I16" si="1">H13</f>
        <v>683500000</v>
      </c>
      <c r="J13" s="32">
        <v>387500000</v>
      </c>
      <c r="K13" s="33">
        <v>296000000</v>
      </c>
      <c r="L13" s="34"/>
      <c r="M13" s="38">
        <v>3928160.9195402302</v>
      </c>
      <c r="N13" s="39"/>
    </row>
    <row r="14" spans="2:14" s="26" customFormat="1" ht="27" customHeight="1" thickBot="1" x14ac:dyDescent="0.3">
      <c r="B14" s="239"/>
      <c r="C14" s="27" t="s">
        <v>50</v>
      </c>
      <c r="D14" s="40">
        <v>4</v>
      </c>
      <c r="E14" s="41" t="s">
        <v>52</v>
      </c>
      <c r="F14" s="42">
        <v>6</v>
      </c>
      <c r="G14" s="37">
        <v>6650000</v>
      </c>
      <c r="H14" s="22">
        <f t="shared" si="0"/>
        <v>159600000</v>
      </c>
      <c r="I14" s="22">
        <f t="shared" si="1"/>
        <v>159600000</v>
      </c>
      <c r="J14" s="32">
        <v>159600000</v>
      </c>
      <c r="K14" s="33"/>
      <c r="L14" s="43"/>
      <c r="M14" s="38">
        <v>6650000</v>
      </c>
      <c r="N14" s="39"/>
    </row>
    <row r="15" spans="2:14" s="26" customFormat="1" ht="34.5" customHeight="1" thickBot="1" x14ac:dyDescent="0.3">
      <c r="B15" s="239"/>
      <c r="C15" s="27" t="s">
        <v>53</v>
      </c>
      <c r="D15" s="44">
        <v>1</v>
      </c>
      <c r="E15" s="45" t="s">
        <v>54</v>
      </c>
      <c r="F15" s="30">
        <v>6</v>
      </c>
      <c r="G15" s="31">
        <v>10000000</v>
      </c>
      <c r="H15" s="22">
        <f t="shared" si="0"/>
        <v>60000000</v>
      </c>
      <c r="I15" s="22">
        <f t="shared" si="1"/>
        <v>60000000</v>
      </c>
      <c r="J15" s="32">
        <f>I15</f>
        <v>60000000</v>
      </c>
      <c r="K15" s="33"/>
      <c r="L15" s="34"/>
      <c r="M15" s="25"/>
      <c r="N15" s="39"/>
    </row>
    <row r="16" spans="2:14" s="26" customFormat="1" ht="38.25" customHeight="1" thickBot="1" x14ac:dyDescent="0.3">
      <c r="B16" s="239"/>
      <c r="C16" s="46" t="s">
        <v>53</v>
      </c>
      <c r="D16" s="47">
        <v>1</v>
      </c>
      <c r="E16" s="48" t="s">
        <v>55</v>
      </c>
      <c r="F16" s="49">
        <v>6</v>
      </c>
      <c r="G16" s="50">
        <v>8483739.093211174</v>
      </c>
      <c r="H16" s="51">
        <f>F16*G16</f>
        <v>50902434.559267044</v>
      </c>
      <c r="I16" s="22">
        <f t="shared" si="1"/>
        <v>50902434.559267044</v>
      </c>
      <c r="J16" s="52">
        <f>I16</f>
        <v>50902434.559267044</v>
      </c>
      <c r="K16" s="51"/>
      <c r="L16" s="53"/>
      <c r="M16" s="38">
        <f>H16/F16</f>
        <v>8483739.093211174</v>
      </c>
      <c r="N16" s="39"/>
    </row>
    <row r="17" spans="2:14" ht="15" customHeight="1" thickBot="1" x14ac:dyDescent="0.3">
      <c r="B17" s="239"/>
      <c r="C17" s="244" t="s">
        <v>56</v>
      </c>
      <c r="D17" s="245"/>
      <c r="E17" s="245"/>
      <c r="F17" s="245"/>
      <c r="G17" s="54"/>
      <c r="H17" s="54">
        <f>SUM(H11:H16)</f>
        <v>1063002434.559267</v>
      </c>
      <c r="I17" s="54">
        <f>SUM(I11:I16)</f>
        <v>1063002434.559267</v>
      </c>
      <c r="J17" s="54">
        <f>SUM(J11:J16)</f>
        <v>767002434.55926704</v>
      </c>
      <c r="K17" s="55">
        <f>SUM(K11:K16)</f>
        <v>296000000</v>
      </c>
      <c r="L17" s="56">
        <f>SUM(L12:L16)</f>
        <v>0</v>
      </c>
      <c r="M17" s="17"/>
    </row>
    <row r="18" spans="2:14" ht="18" customHeight="1" thickBot="1" x14ac:dyDescent="0.3">
      <c r="B18" s="239"/>
      <c r="C18" s="246" t="s">
        <v>57</v>
      </c>
      <c r="D18" s="247"/>
      <c r="E18" s="248"/>
      <c r="F18" s="248"/>
      <c r="G18" s="248"/>
      <c r="H18" s="248"/>
      <c r="I18" s="248"/>
      <c r="J18" s="248"/>
      <c r="K18" s="248"/>
      <c r="L18" s="249"/>
      <c r="M18" s="58"/>
      <c r="N18" s="58"/>
    </row>
    <row r="19" spans="2:14" ht="222" customHeight="1" thickBot="1" x14ac:dyDescent="0.3">
      <c r="B19" s="239"/>
      <c r="C19" s="59"/>
      <c r="D19" s="60">
        <v>3</v>
      </c>
      <c r="E19" s="61" t="s">
        <v>58</v>
      </c>
      <c r="F19" s="62">
        <v>2</v>
      </c>
      <c r="G19" s="63">
        <v>3308263.3053221288</v>
      </c>
      <c r="H19" s="64">
        <f>G19*D19</f>
        <v>9924789.915966386</v>
      </c>
      <c r="I19" s="65">
        <f>H19*1.19</f>
        <v>11810499.999999998</v>
      </c>
      <c r="J19" s="65">
        <f>I19</f>
        <v>11810499.999999998</v>
      </c>
      <c r="K19" s="66"/>
      <c r="L19" s="57"/>
      <c r="M19" s="58"/>
      <c r="N19" s="58"/>
    </row>
    <row r="20" spans="2:14" ht="234.75" customHeight="1" thickBot="1" x14ac:dyDescent="0.3">
      <c r="B20" s="239"/>
      <c r="C20" s="59"/>
      <c r="D20" s="67">
        <v>3</v>
      </c>
      <c r="E20" s="61" t="s">
        <v>59</v>
      </c>
      <c r="F20" s="62">
        <v>2</v>
      </c>
      <c r="G20" s="68">
        <v>4944033.6134453788</v>
      </c>
      <c r="H20" s="64">
        <f t="shared" ref="H20:H38" si="2">G20*D20</f>
        <v>14832100.840336137</v>
      </c>
      <c r="I20" s="65">
        <f>H20*1.19</f>
        <v>17650200</v>
      </c>
      <c r="J20" s="65">
        <f>I20</f>
        <v>17650200</v>
      </c>
      <c r="K20" s="66"/>
      <c r="L20" s="57"/>
      <c r="M20" s="58"/>
      <c r="N20" s="58"/>
    </row>
    <row r="21" spans="2:14" ht="285" customHeight="1" thickBot="1" x14ac:dyDescent="0.3">
      <c r="B21" s="239"/>
      <c r="C21" s="59"/>
      <c r="D21" s="67">
        <v>6</v>
      </c>
      <c r="E21" s="61" t="s">
        <v>60</v>
      </c>
      <c r="F21" s="62">
        <v>2</v>
      </c>
      <c r="G21" s="68">
        <v>4543921.5686274515</v>
      </c>
      <c r="H21" s="64">
        <f t="shared" si="2"/>
        <v>27263529.411764711</v>
      </c>
      <c r="I21" s="65">
        <f t="shared" ref="I21:I38" si="3">H21*1.19</f>
        <v>32443600.000000004</v>
      </c>
      <c r="J21" s="66"/>
      <c r="K21" s="65">
        <f>I21</f>
        <v>32443600.000000004</v>
      </c>
      <c r="L21" s="57"/>
      <c r="M21" s="58"/>
      <c r="N21" s="58"/>
    </row>
    <row r="22" spans="2:14" ht="84" customHeight="1" thickBot="1" x14ac:dyDescent="0.3">
      <c r="B22" s="239"/>
      <c r="C22" s="59"/>
      <c r="D22" s="67">
        <v>10</v>
      </c>
      <c r="E22" s="61" t="s">
        <v>61</v>
      </c>
      <c r="F22" s="62">
        <v>2</v>
      </c>
      <c r="G22" s="68">
        <v>3032212.8851540615</v>
      </c>
      <c r="H22" s="64">
        <f t="shared" si="2"/>
        <v>30322128.851540614</v>
      </c>
      <c r="I22" s="65">
        <f t="shared" si="3"/>
        <v>36083333.333333328</v>
      </c>
      <c r="J22" s="66"/>
      <c r="K22" s="65">
        <f>I22</f>
        <v>36083333.333333328</v>
      </c>
      <c r="L22" s="57"/>
      <c r="M22" s="58"/>
      <c r="N22" s="58"/>
    </row>
    <row r="23" spans="2:14" ht="108" customHeight="1" thickBot="1" x14ac:dyDescent="0.3">
      <c r="B23" s="239"/>
      <c r="C23" s="59"/>
      <c r="D23" s="67">
        <v>10</v>
      </c>
      <c r="E23" s="61" t="s">
        <v>62</v>
      </c>
      <c r="F23" s="62">
        <v>2</v>
      </c>
      <c r="G23" s="68">
        <v>3105546.218487395</v>
      </c>
      <c r="H23" s="64">
        <f t="shared" si="2"/>
        <v>31055462.18487395</v>
      </c>
      <c r="I23" s="65">
        <f t="shared" si="3"/>
        <v>36956000</v>
      </c>
      <c r="J23" s="65">
        <f t="shared" ref="J23:J30" si="4">I23</f>
        <v>36956000</v>
      </c>
      <c r="K23" s="66"/>
      <c r="L23" s="57"/>
      <c r="M23" s="58"/>
      <c r="N23" s="58"/>
    </row>
    <row r="24" spans="2:14" ht="196.5" customHeight="1" thickBot="1" x14ac:dyDescent="0.3">
      <c r="B24" s="239"/>
      <c r="C24" s="59"/>
      <c r="D24" s="67">
        <v>45</v>
      </c>
      <c r="E24" s="61" t="s">
        <v>63</v>
      </c>
      <c r="F24" s="62">
        <v>2</v>
      </c>
      <c r="G24" s="68">
        <v>2293977.5910364147</v>
      </c>
      <c r="H24" s="64">
        <f t="shared" si="2"/>
        <v>103228991.59663866</v>
      </c>
      <c r="I24" s="65">
        <f t="shared" si="3"/>
        <v>122842500</v>
      </c>
      <c r="J24" s="65">
        <f t="shared" si="4"/>
        <v>122842500</v>
      </c>
      <c r="K24" s="66"/>
      <c r="L24" s="57"/>
      <c r="M24" s="58"/>
      <c r="N24" s="58"/>
    </row>
    <row r="25" spans="2:14" ht="59.25" customHeight="1" thickBot="1" x14ac:dyDescent="0.3">
      <c r="B25" s="239"/>
      <c r="C25" s="59"/>
      <c r="D25" s="67">
        <v>30</v>
      </c>
      <c r="E25" s="61" t="s">
        <v>64</v>
      </c>
      <c r="F25" s="62">
        <v>2</v>
      </c>
      <c r="G25" s="68">
        <v>672184.87394957989</v>
      </c>
      <c r="H25" s="64">
        <f t="shared" si="2"/>
        <v>20165546.218487397</v>
      </c>
      <c r="I25" s="65">
        <f t="shared" si="3"/>
        <v>23997000</v>
      </c>
      <c r="J25" s="65">
        <f t="shared" si="4"/>
        <v>23997000</v>
      </c>
      <c r="K25" s="66"/>
      <c r="L25" s="57"/>
      <c r="M25" s="58"/>
      <c r="N25" s="58"/>
    </row>
    <row r="26" spans="2:14" ht="81.75" customHeight="1" thickBot="1" x14ac:dyDescent="0.3">
      <c r="B26" s="239"/>
      <c r="C26" s="59"/>
      <c r="D26" s="67">
        <v>79</v>
      </c>
      <c r="E26" s="61" t="s">
        <v>65</v>
      </c>
      <c r="F26" s="62">
        <v>2</v>
      </c>
      <c r="G26" s="68">
        <v>54302.343165266117</v>
      </c>
      <c r="H26" s="64">
        <f t="shared" si="2"/>
        <v>4289885.1100560231</v>
      </c>
      <c r="I26" s="65">
        <f t="shared" si="3"/>
        <v>5104963.2809666675</v>
      </c>
      <c r="J26" s="65">
        <f t="shared" si="4"/>
        <v>5104963.2809666675</v>
      </c>
      <c r="K26" s="66"/>
      <c r="L26" s="57"/>
      <c r="M26" s="58"/>
      <c r="N26" s="58"/>
    </row>
    <row r="27" spans="2:14" ht="34.5" customHeight="1" thickBot="1" x14ac:dyDescent="0.3">
      <c r="B27" s="239"/>
      <c r="C27" s="59"/>
      <c r="D27" s="67">
        <v>30</v>
      </c>
      <c r="E27" s="61" t="s">
        <v>66</v>
      </c>
      <c r="F27" s="62">
        <v>2</v>
      </c>
      <c r="G27" s="68">
        <v>389509.80392156861</v>
      </c>
      <c r="H27" s="64">
        <f t="shared" si="2"/>
        <v>11685294.117647059</v>
      </c>
      <c r="I27" s="65">
        <f t="shared" si="3"/>
        <v>13905500</v>
      </c>
      <c r="J27" s="65">
        <f t="shared" si="4"/>
        <v>13905500</v>
      </c>
      <c r="K27" s="66"/>
      <c r="L27" s="57"/>
      <c r="M27" s="58"/>
      <c r="N27" s="58"/>
    </row>
    <row r="28" spans="2:14" ht="47.25" customHeight="1" thickBot="1" x14ac:dyDescent="0.3">
      <c r="B28" s="239"/>
      <c r="C28" s="59"/>
      <c r="D28" s="67">
        <v>15</v>
      </c>
      <c r="E28" s="61" t="s">
        <v>67</v>
      </c>
      <c r="F28" s="62">
        <v>2</v>
      </c>
      <c r="G28" s="68">
        <v>1000028.0112044817</v>
      </c>
      <c r="H28" s="64">
        <f t="shared" si="2"/>
        <v>15000420.168067226</v>
      </c>
      <c r="I28" s="65">
        <f t="shared" si="3"/>
        <v>17850500</v>
      </c>
      <c r="J28" s="65">
        <f t="shared" si="4"/>
        <v>17850500</v>
      </c>
      <c r="K28" s="66"/>
      <c r="L28" s="57"/>
      <c r="M28" s="58"/>
      <c r="N28" s="58"/>
    </row>
    <row r="29" spans="2:14" ht="81" customHeight="1" thickBot="1" x14ac:dyDescent="0.3">
      <c r="B29" s="239"/>
      <c r="C29" s="59"/>
      <c r="D29" s="67">
        <v>101</v>
      </c>
      <c r="E29" s="61" t="s">
        <v>68</v>
      </c>
      <c r="F29" s="62">
        <v>2</v>
      </c>
      <c r="G29" s="68">
        <v>225292.71708683475</v>
      </c>
      <c r="H29" s="64">
        <f t="shared" si="2"/>
        <v>22754564.425770309</v>
      </c>
      <c r="I29" s="65">
        <f t="shared" si="3"/>
        <v>27077931.666666668</v>
      </c>
      <c r="J29" s="65">
        <f t="shared" si="4"/>
        <v>27077931.666666668</v>
      </c>
      <c r="K29" s="66"/>
      <c r="L29" s="57"/>
      <c r="M29" s="58"/>
      <c r="N29" s="58"/>
    </row>
    <row r="30" spans="2:14" ht="26.25" customHeight="1" thickBot="1" x14ac:dyDescent="0.3">
      <c r="B30" s="239"/>
      <c r="C30" s="59"/>
      <c r="D30" s="67">
        <v>61</v>
      </c>
      <c r="E30" s="61" t="s">
        <v>69</v>
      </c>
      <c r="F30" s="62">
        <v>2</v>
      </c>
      <c r="G30" s="68">
        <v>79090.196078431371</v>
      </c>
      <c r="H30" s="64">
        <f t="shared" si="2"/>
        <v>4824501.9607843133</v>
      </c>
      <c r="I30" s="65">
        <f t="shared" si="3"/>
        <v>5741157.3333333321</v>
      </c>
      <c r="J30" s="65">
        <f t="shared" si="4"/>
        <v>5741157.3333333321</v>
      </c>
      <c r="K30" s="66"/>
      <c r="L30" s="57"/>
      <c r="M30" s="58"/>
      <c r="N30" s="58"/>
    </row>
    <row r="31" spans="2:14" ht="24" customHeight="1" thickBot="1" x14ac:dyDescent="0.3">
      <c r="B31" s="239"/>
      <c r="C31" s="59"/>
      <c r="D31" s="67">
        <v>30</v>
      </c>
      <c r="E31" s="61" t="s">
        <v>70</v>
      </c>
      <c r="F31" s="62">
        <v>2</v>
      </c>
      <c r="G31" s="68">
        <v>417530.95238095237</v>
      </c>
      <c r="H31" s="64">
        <f t="shared" si="2"/>
        <v>12525928.571428571</v>
      </c>
      <c r="I31" s="65">
        <f t="shared" si="3"/>
        <v>14905854.999999998</v>
      </c>
      <c r="J31" s="69">
        <v>5764436.9999999981</v>
      </c>
      <c r="K31" s="70">
        <v>9141418</v>
      </c>
      <c r="L31" s="57"/>
      <c r="M31" s="58"/>
      <c r="N31" s="58"/>
    </row>
    <row r="32" spans="2:14" ht="116.25" customHeight="1" thickBot="1" x14ac:dyDescent="0.3">
      <c r="B32" s="239"/>
      <c r="C32" s="59"/>
      <c r="D32" s="67">
        <v>25</v>
      </c>
      <c r="E32" s="61" t="s">
        <v>71</v>
      </c>
      <c r="F32" s="62">
        <v>2</v>
      </c>
      <c r="G32" s="68">
        <v>35876.750700280107</v>
      </c>
      <c r="H32" s="64">
        <f t="shared" si="2"/>
        <v>896918.76750700269</v>
      </c>
      <c r="I32" s="65">
        <f t="shared" si="3"/>
        <v>1067333.3333333333</v>
      </c>
      <c r="J32" s="66"/>
      <c r="K32" s="65">
        <f>I32</f>
        <v>1067333.3333333333</v>
      </c>
      <c r="L32" s="57"/>
      <c r="M32" s="58"/>
      <c r="N32" s="58"/>
    </row>
    <row r="33" spans="2:16" ht="62.25" customHeight="1" thickBot="1" x14ac:dyDescent="0.3">
      <c r="B33" s="239"/>
      <c r="C33" s="59"/>
      <c r="D33" s="67">
        <v>3</v>
      </c>
      <c r="E33" s="61" t="s">
        <v>72</v>
      </c>
      <c r="F33" s="62">
        <v>2</v>
      </c>
      <c r="G33" s="68">
        <v>837591.03641456587</v>
      </c>
      <c r="H33" s="64">
        <f t="shared" si="2"/>
        <v>2512773.1092436975</v>
      </c>
      <c r="I33" s="65">
        <f t="shared" si="3"/>
        <v>2990200</v>
      </c>
      <c r="J33" s="65">
        <f>I33</f>
        <v>2990200</v>
      </c>
      <c r="K33" s="66"/>
      <c r="L33" s="57"/>
      <c r="M33" s="58"/>
      <c r="N33" s="58"/>
    </row>
    <row r="34" spans="2:16" ht="21.75" customHeight="1" thickBot="1" x14ac:dyDescent="0.3">
      <c r="B34" s="239"/>
      <c r="C34" s="59"/>
      <c r="D34" s="67">
        <v>2</v>
      </c>
      <c r="E34" s="61" t="s">
        <v>73</v>
      </c>
      <c r="F34" s="62">
        <v>2</v>
      </c>
      <c r="G34" s="68">
        <v>1039635.8543417366</v>
      </c>
      <c r="H34" s="64">
        <f t="shared" si="2"/>
        <v>2079271.7086834733</v>
      </c>
      <c r="I34" s="65">
        <f t="shared" si="3"/>
        <v>2474333.333333333</v>
      </c>
      <c r="J34" s="65">
        <f>I34</f>
        <v>2474333.333333333</v>
      </c>
      <c r="K34" s="66"/>
      <c r="L34" s="57"/>
      <c r="M34" s="58"/>
      <c r="N34" s="58"/>
    </row>
    <row r="35" spans="2:16" ht="23.25" customHeight="1" thickBot="1" x14ac:dyDescent="0.3">
      <c r="B35" s="239"/>
      <c r="C35" s="59"/>
      <c r="D35" s="67">
        <v>2</v>
      </c>
      <c r="E35" s="61" t="s">
        <v>74</v>
      </c>
      <c r="F35" s="62">
        <v>2</v>
      </c>
      <c r="G35" s="68">
        <v>298850.14005602238</v>
      </c>
      <c r="H35" s="64">
        <f t="shared" si="2"/>
        <v>597700.28011204477</v>
      </c>
      <c r="I35" s="65">
        <f t="shared" si="3"/>
        <v>711263.33333333326</v>
      </c>
      <c r="J35" s="65">
        <f>I35</f>
        <v>711263.33333333326</v>
      </c>
      <c r="K35" s="66"/>
      <c r="L35" s="57"/>
      <c r="M35" s="58"/>
      <c r="N35" s="58"/>
    </row>
    <row r="36" spans="2:16" ht="141" customHeight="1" thickBot="1" x14ac:dyDescent="0.3">
      <c r="B36" s="239"/>
      <c r="C36" s="59"/>
      <c r="D36" s="67">
        <v>1</v>
      </c>
      <c r="E36" s="61" t="s">
        <v>75</v>
      </c>
      <c r="F36" s="62">
        <v>2</v>
      </c>
      <c r="G36" s="68">
        <v>3264285.7142857146</v>
      </c>
      <c r="H36" s="64">
        <f t="shared" si="2"/>
        <v>3264285.7142857146</v>
      </c>
      <c r="I36" s="65">
        <f t="shared" si="3"/>
        <v>3884500</v>
      </c>
      <c r="J36" s="66"/>
      <c r="K36" s="65">
        <f>I36</f>
        <v>3884500</v>
      </c>
      <c r="L36" s="57"/>
      <c r="M36" s="58"/>
      <c r="N36" s="58"/>
    </row>
    <row r="37" spans="2:16" s="26" customFormat="1" ht="92.25" customHeight="1" thickBot="1" x14ac:dyDescent="0.3">
      <c r="B37" s="239"/>
      <c r="C37" s="250" t="s">
        <v>76</v>
      </c>
      <c r="D37" s="67">
        <v>1</v>
      </c>
      <c r="E37" s="71" t="s">
        <v>77</v>
      </c>
      <c r="F37" s="62">
        <v>2</v>
      </c>
      <c r="G37" s="68">
        <v>191652.66106442575</v>
      </c>
      <c r="H37" s="64">
        <f t="shared" si="2"/>
        <v>191652.66106442575</v>
      </c>
      <c r="I37" s="65">
        <f t="shared" si="3"/>
        <v>228066.66666666663</v>
      </c>
      <c r="J37" s="72">
        <f t="shared" ref="J37:J50" si="5">I37</f>
        <v>228066.66666666663</v>
      </c>
      <c r="K37" s="72"/>
      <c r="L37" s="73"/>
      <c r="N37" s="74"/>
      <c r="O37" s="74"/>
      <c r="P37" s="74"/>
    </row>
    <row r="38" spans="2:16" ht="39.75" customHeight="1" thickBot="1" x14ac:dyDescent="0.3">
      <c r="B38" s="239"/>
      <c r="C38" s="251"/>
      <c r="D38" s="75">
        <v>1</v>
      </c>
      <c r="E38" s="76" t="s">
        <v>78</v>
      </c>
      <c r="F38" s="62">
        <v>2</v>
      </c>
      <c r="G38" s="77">
        <v>1911876.7507002801</v>
      </c>
      <c r="H38" s="64">
        <f t="shared" si="2"/>
        <v>1911876.7507002801</v>
      </c>
      <c r="I38" s="65">
        <f t="shared" si="3"/>
        <v>2275133.333333333</v>
      </c>
      <c r="J38" s="78"/>
      <c r="K38" s="78">
        <f>I38</f>
        <v>2275133.333333333</v>
      </c>
      <c r="L38" s="79"/>
      <c r="N38" s="58"/>
    </row>
    <row r="39" spans="2:16" s="26" customFormat="1" ht="24" customHeight="1" x14ac:dyDescent="0.25">
      <c r="B39" s="239"/>
      <c r="C39" s="251"/>
      <c r="D39" s="80">
        <v>3</v>
      </c>
      <c r="E39" s="81" t="s">
        <v>79</v>
      </c>
      <c r="F39" s="82">
        <v>3</v>
      </c>
      <c r="G39" s="83">
        <v>689019.66666666663</v>
      </c>
      <c r="H39" s="84">
        <f>D39*G39</f>
        <v>2067059</v>
      </c>
      <c r="I39" s="84">
        <f>H39*1.19</f>
        <v>2459800.21</v>
      </c>
      <c r="J39" s="85">
        <f t="shared" si="5"/>
        <v>2459800.21</v>
      </c>
      <c r="K39" s="84"/>
      <c r="L39" s="86"/>
      <c r="N39" s="74"/>
    </row>
    <row r="40" spans="2:16" ht="24.75" customHeight="1" x14ac:dyDescent="0.25">
      <c r="B40" s="239"/>
      <c r="C40" s="251"/>
      <c r="D40" s="80">
        <v>3</v>
      </c>
      <c r="E40" s="81" t="s">
        <v>80</v>
      </c>
      <c r="F40" s="82">
        <v>3</v>
      </c>
      <c r="G40" s="83">
        <v>861832</v>
      </c>
      <c r="H40" s="84">
        <f>D40*G40</f>
        <v>2585496</v>
      </c>
      <c r="I40" s="84">
        <f>H40*1.19</f>
        <v>3076740.2399999998</v>
      </c>
      <c r="J40" s="85">
        <f t="shared" si="5"/>
        <v>3076740.2399999998</v>
      </c>
      <c r="K40" s="84"/>
      <c r="L40" s="86"/>
      <c r="M40" s="26"/>
      <c r="N40" s="58"/>
    </row>
    <row r="41" spans="2:16" ht="24.75" customHeight="1" x14ac:dyDescent="0.25">
      <c r="B41" s="239"/>
      <c r="C41" s="251"/>
      <c r="D41" s="80">
        <v>7</v>
      </c>
      <c r="E41" s="81" t="s">
        <v>81</v>
      </c>
      <c r="F41" s="82">
        <v>3</v>
      </c>
      <c r="G41" s="83">
        <v>495798</v>
      </c>
      <c r="H41" s="84">
        <f>D41*G41</f>
        <v>3470586</v>
      </c>
      <c r="I41" s="84">
        <f>H41*1.19</f>
        <v>4129997.34</v>
      </c>
      <c r="J41" s="85">
        <f t="shared" si="5"/>
        <v>4129997.34</v>
      </c>
      <c r="K41" s="84"/>
      <c r="L41" s="86"/>
      <c r="M41" s="26"/>
      <c r="N41" s="58"/>
    </row>
    <row r="42" spans="2:16" ht="50.25" customHeight="1" x14ac:dyDescent="0.25">
      <c r="B42" s="239"/>
      <c r="C42" s="251"/>
      <c r="D42" s="80">
        <v>127</v>
      </c>
      <c r="E42" s="87" t="s">
        <v>82</v>
      </c>
      <c r="F42" s="82">
        <v>2</v>
      </c>
      <c r="G42" s="83">
        <v>11750</v>
      </c>
      <c r="H42" s="84">
        <f>D42*G42</f>
        <v>1492250</v>
      </c>
      <c r="I42" s="84">
        <f>H42*1.19</f>
        <v>1775777.5</v>
      </c>
      <c r="J42" s="85">
        <f t="shared" si="5"/>
        <v>1775777.5</v>
      </c>
      <c r="K42" s="84"/>
      <c r="L42" s="86"/>
      <c r="N42" s="58"/>
    </row>
    <row r="43" spans="2:16" ht="49.5" customHeight="1" x14ac:dyDescent="0.25">
      <c r="B43" s="239"/>
      <c r="C43" s="251"/>
      <c r="D43" s="80">
        <v>126</v>
      </c>
      <c r="E43" s="87" t="s">
        <v>83</v>
      </c>
      <c r="F43" s="82">
        <v>2</v>
      </c>
      <c r="G43" s="83">
        <v>11750</v>
      </c>
      <c r="H43" s="84">
        <f t="shared" ref="H43:H48" si="6">D43*G43</f>
        <v>1480500</v>
      </c>
      <c r="I43" s="84">
        <f t="shared" ref="I43:I50" si="7">H43*1.19</f>
        <v>1761795</v>
      </c>
      <c r="J43" s="85">
        <f t="shared" si="5"/>
        <v>1761795</v>
      </c>
      <c r="K43" s="84"/>
      <c r="L43" s="86"/>
      <c r="N43" s="58"/>
    </row>
    <row r="44" spans="2:16" ht="62.25" customHeight="1" x14ac:dyDescent="0.25">
      <c r="B44" s="239"/>
      <c r="C44" s="251"/>
      <c r="D44" s="80">
        <v>127</v>
      </c>
      <c r="E44" s="87" t="s">
        <v>84</v>
      </c>
      <c r="F44" s="82">
        <v>2</v>
      </c>
      <c r="G44" s="83">
        <v>13015</v>
      </c>
      <c r="H44" s="84">
        <f t="shared" si="6"/>
        <v>1652905</v>
      </c>
      <c r="I44" s="84">
        <f t="shared" si="7"/>
        <v>1966956.95</v>
      </c>
      <c r="J44" s="85">
        <f t="shared" si="5"/>
        <v>1966956.95</v>
      </c>
      <c r="K44" s="84"/>
      <c r="L44" s="86"/>
      <c r="N44" s="58"/>
    </row>
    <row r="45" spans="2:16" ht="50.25" customHeight="1" x14ac:dyDescent="0.25">
      <c r="B45" s="239"/>
      <c r="C45" s="251"/>
      <c r="D45" s="80">
        <v>3</v>
      </c>
      <c r="E45" s="81" t="s">
        <v>85</v>
      </c>
      <c r="F45" s="82">
        <v>2</v>
      </c>
      <c r="G45" s="83">
        <v>64960</v>
      </c>
      <c r="H45" s="84">
        <f t="shared" si="6"/>
        <v>194880</v>
      </c>
      <c r="I45" s="84">
        <f t="shared" si="7"/>
        <v>231907.19999999998</v>
      </c>
      <c r="J45" s="85">
        <f t="shared" si="5"/>
        <v>231907.19999999998</v>
      </c>
      <c r="K45" s="84"/>
      <c r="L45" s="86"/>
      <c r="N45" s="58"/>
    </row>
    <row r="46" spans="2:16" ht="75" customHeight="1" x14ac:dyDescent="0.25">
      <c r="B46" s="239"/>
      <c r="C46" s="251"/>
      <c r="D46" s="80">
        <v>5</v>
      </c>
      <c r="E46" s="81" t="s">
        <v>86</v>
      </c>
      <c r="F46" s="82">
        <v>2</v>
      </c>
      <c r="G46" s="83">
        <v>242000</v>
      </c>
      <c r="H46" s="84">
        <f t="shared" si="6"/>
        <v>1210000</v>
      </c>
      <c r="I46" s="84">
        <f t="shared" si="7"/>
        <v>1439900</v>
      </c>
      <c r="J46" s="85">
        <f t="shared" si="5"/>
        <v>1439900</v>
      </c>
      <c r="K46" s="84"/>
      <c r="L46" s="86"/>
      <c r="N46" s="58"/>
    </row>
    <row r="47" spans="2:16" ht="76.5" customHeight="1" x14ac:dyDescent="0.25">
      <c r="B47" s="239"/>
      <c r="C47" s="251"/>
      <c r="D47" s="80">
        <v>5</v>
      </c>
      <c r="E47" s="81" t="s">
        <v>87</v>
      </c>
      <c r="F47" s="82">
        <v>2</v>
      </c>
      <c r="G47" s="83">
        <v>167233.33333333334</v>
      </c>
      <c r="H47" s="84">
        <f>D47*G47</f>
        <v>836166.66666666674</v>
      </c>
      <c r="I47" s="84">
        <f t="shared" si="7"/>
        <v>995038.33333333337</v>
      </c>
      <c r="J47" s="85">
        <f t="shared" si="5"/>
        <v>995038.33333333337</v>
      </c>
      <c r="K47" s="84"/>
      <c r="L47" s="86"/>
      <c r="N47" s="58"/>
    </row>
    <row r="48" spans="2:16" ht="77.25" customHeight="1" x14ac:dyDescent="0.25">
      <c r="B48" s="239"/>
      <c r="C48" s="251"/>
      <c r="D48" s="80">
        <v>5</v>
      </c>
      <c r="E48" s="81" t="s">
        <v>88</v>
      </c>
      <c r="F48" s="82">
        <v>2</v>
      </c>
      <c r="G48" s="83">
        <v>279000</v>
      </c>
      <c r="H48" s="84">
        <f t="shared" si="6"/>
        <v>1395000</v>
      </c>
      <c r="I48" s="84">
        <f t="shared" si="7"/>
        <v>1660050</v>
      </c>
      <c r="J48" s="85">
        <f t="shared" si="5"/>
        <v>1660050</v>
      </c>
      <c r="K48" s="84"/>
      <c r="L48" s="86"/>
      <c r="N48" s="58"/>
    </row>
    <row r="49" spans="2:16" ht="21.75" customHeight="1" x14ac:dyDescent="0.25">
      <c r="B49" s="239"/>
      <c r="C49" s="88"/>
      <c r="D49" s="89">
        <v>1</v>
      </c>
      <c r="E49" s="90" t="s">
        <v>89</v>
      </c>
      <c r="F49" s="82"/>
      <c r="G49" s="83">
        <v>20000000</v>
      </c>
      <c r="H49" s="84">
        <f>G49*D49</f>
        <v>20000000</v>
      </c>
      <c r="I49" s="84">
        <v>20000000</v>
      </c>
      <c r="J49" s="85">
        <f t="shared" si="5"/>
        <v>20000000</v>
      </c>
      <c r="K49" s="84"/>
      <c r="L49" s="86"/>
      <c r="N49" s="58"/>
    </row>
    <row r="50" spans="2:16" ht="39" customHeight="1" x14ac:dyDescent="0.25">
      <c r="B50" s="239"/>
      <c r="C50" s="88" t="s">
        <v>90</v>
      </c>
      <c r="D50" s="91">
        <v>9</v>
      </c>
      <c r="E50" s="90" t="s">
        <v>91</v>
      </c>
      <c r="F50" s="82">
        <v>2</v>
      </c>
      <c r="G50" s="92">
        <v>3781512.61</v>
      </c>
      <c r="H50" s="84">
        <f>G50*D50</f>
        <v>34033613.490000002</v>
      </c>
      <c r="I50" s="84">
        <f t="shared" si="7"/>
        <v>40500000.053099997</v>
      </c>
      <c r="J50" s="85">
        <f t="shared" si="5"/>
        <v>40500000.053099997</v>
      </c>
      <c r="K50" s="84"/>
      <c r="L50" s="86"/>
      <c r="N50" s="58"/>
    </row>
    <row r="51" spans="2:16" ht="23.25" customHeight="1" thickBot="1" x14ac:dyDescent="0.3">
      <c r="B51" s="239"/>
      <c r="C51" s="93" t="s">
        <v>92</v>
      </c>
      <c r="D51" s="94">
        <v>1</v>
      </c>
      <c r="E51" s="95" t="s">
        <v>93</v>
      </c>
      <c r="F51" s="96">
        <v>2</v>
      </c>
      <c r="G51" s="97">
        <v>20000000</v>
      </c>
      <c r="H51" s="98">
        <f>G51*D51</f>
        <v>20000000</v>
      </c>
      <c r="I51" s="98">
        <f>H51</f>
        <v>20000000</v>
      </c>
      <c r="J51" s="99">
        <f>I51</f>
        <v>20000000</v>
      </c>
      <c r="K51" s="98"/>
      <c r="L51" s="100">
        <v>0</v>
      </c>
      <c r="N51" s="58"/>
    </row>
    <row r="52" spans="2:16" ht="17.25" customHeight="1" thickBot="1" x14ac:dyDescent="0.3">
      <c r="B52" s="239"/>
      <c r="C52" s="252" t="s">
        <v>94</v>
      </c>
      <c r="D52" s="253"/>
      <c r="E52" s="253"/>
      <c r="F52" s="253"/>
      <c r="G52" s="254"/>
      <c r="H52" s="101">
        <f>SUM(H19:H51)</f>
        <v>409746078.52162474</v>
      </c>
      <c r="I52" s="101">
        <f t="shared" ref="I52:J52" si="8">SUM(I19:I51)</f>
        <v>479997833.44073313</v>
      </c>
      <c r="J52" s="101">
        <f t="shared" si="8"/>
        <v>395102515.44073319</v>
      </c>
      <c r="K52" s="101">
        <f>SUM(K19:K51)</f>
        <v>84895317.999999985</v>
      </c>
      <c r="L52" s="101">
        <f t="shared" ref="L52" si="9">SUM(L19:L51)</f>
        <v>0</v>
      </c>
    </row>
    <row r="53" spans="2:16" ht="15.75" customHeight="1" thickBot="1" x14ac:dyDescent="0.3">
      <c r="B53" s="240"/>
      <c r="C53" s="255" t="s">
        <v>95</v>
      </c>
      <c r="D53" s="256"/>
      <c r="E53" s="256"/>
      <c r="F53" s="256"/>
      <c r="G53" s="256"/>
      <c r="H53" s="102">
        <f>H17+H52</f>
        <v>1472748513.0808918</v>
      </c>
      <c r="I53" s="102">
        <f>I17+I52</f>
        <v>1543000268.0000002</v>
      </c>
      <c r="J53" s="102">
        <f>J17+J52</f>
        <v>1162104950.0000002</v>
      </c>
      <c r="K53" s="102">
        <f>K17+K52</f>
        <v>380895318</v>
      </c>
      <c r="L53" s="103">
        <f>SUM(L17+L52)</f>
        <v>0</v>
      </c>
    </row>
    <row r="54" spans="2:16" ht="14.25" customHeight="1" thickBot="1" x14ac:dyDescent="0.3">
      <c r="B54" s="261" t="s">
        <v>96</v>
      </c>
      <c r="C54" s="264" t="s">
        <v>97</v>
      </c>
      <c r="D54" s="247"/>
      <c r="E54" s="247"/>
      <c r="F54" s="247"/>
      <c r="G54" s="247"/>
      <c r="H54" s="247"/>
      <c r="I54" s="247"/>
      <c r="J54" s="247"/>
      <c r="K54" s="247"/>
      <c r="L54" s="265"/>
      <c r="M54" s="17"/>
    </row>
    <row r="55" spans="2:16" s="26" customFormat="1" ht="21.75" customHeight="1" x14ac:dyDescent="0.25">
      <c r="B55" s="262"/>
      <c r="C55" s="266" t="s">
        <v>47</v>
      </c>
      <c r="D55" s="104">
        <v>1</v>
      </c>
      <c r="E55" s="105" t="s">
        <v>98</v>
      </c>
      <c r="F55" s="106">
        <v>6</v>
      </c>
      <c r="G55" s="31">
        <v>3500000</v>
      </c>
      <c r="H55" s="31">
        <f>(G55*F55)*D55</f>
        <v>21000000</v>
      </c>
      <c r="I55" s="31">
        <f>H55</f>
        <v>21000000</v>
      </c>
      <c r="J55" s="31">
        <f>I55</f>
        <v>21000000</v>
      </c>
      <c r="K55" s="31">
        <v>0</v>
      </c>
      <c r="L55" s="107"/>
      <c r="M55" s="25"/>
    </row>
    <row r="56" spans="2:16" s="26" customFormat="1" ht="46.5" customHeight="1" x14ac:dyDescent="0.25">
      <c r="B56" s="262"/>
      <c r="C56" s="267"/>
      <c r="D56" s="108">
        <v>19</v>
      </c>
      <c r="E56" s="109" t="s">
        <v>99</v>
      </c>
      <c r="F56" s="110">
        <v>11.5</v>
      </c>
      <c r="G56" s="111">
        <v>3501347.6521739131</v>
      </c>
      <c r="H56" s="111">
        <f>(G56*F56)*D56</f>
        <v>765044462</v>
      </c>
      <c r="I56" s="111">
        <f>H56</f>
        <v>765044462</v>
      </c>
      <c r="J56" s="111">
        <v>506144013</v>
      </c>
      <c r="K56" s="111">
        <v>258900449</v>
      </c>
      <c r="L56" s="112"/>
      <c r="M56" s="113">
        <f>(H57/F57)/D57</f>
        <v>2384347.8260869565</v>
      </c>
      <c r="P56" s="114"/>
    </row>
    <row r="57" spans="2:16" s="26" customFormat="1" ht="33" customHeight="1" thickBot="1" x14ac:dyDescent="0.3">
      <c r="B57" s="262"/>
      <c r="C57" s="267"/>
      <c r="D57" s="94">
        <v>5</v>
      </c>
      <c r="E57" s="115" t="s">
        <v>100</v>
      </c>
      <c r="F57" s="110">
        <v>11.5</v>
      </c>
      <c r="G57" s="111">
        <v>2384347.8260869565</v>
      </c>
      <c r="H57" s="111">
        <f>(G57*F57)*D57</f>
        <v>137100000</v>
      </c>
      <c r="I57" s="111">
        <v>137100000</v>
      </c>
      <c r="J57" s="111">
        <v>137100000</v>
      </c>
      <c r="K57" s="111">
        <v>0</v>
      </c>
      <c r="L57" s="112"/>
      <c r="M57" s="116"/>
      <c r="N57" s="117"/>
      <c r="P57" s="117"/>
    </row>
    <row r="58" spans="2:16" ht="17.25" customHeight="1" thickBot="1" x14ac:dyDescent="0.3">
      <c r="B58" s="262"/>
      <c r="C58" s="254" t="s">
        <v>101</v>
      </c>
      <c r="D58" s="268"/>
      <c r="E58" s="268"/>
      <c r="F58" s="268"/>
      <c r="G58" s="118">
        <v>3000000</v>
      </c>
      <c r="H58" s="118">
        <f>SUM(H55:H57)</f>
        <v>923144462</v>
      </c>
      <c r="I58" s="118">
        <f>SUM(I55:I57)</f>
        <v>923144462</v>
      </c>
      <c r="J58" s="118">
        <f>SUM(J55:J57)</f>
        <v>664244013</v>
      </c>
      <c r="K58" s="118">
        <f>SUM(K55:K57)</f>
        <v>258900449</v>
      </c>
      <c r="L58" s="119">
        <f>SUM(L55:L57)</f>
        <v>0</v>
      </c>
      <c r="M58" s="17"/>
    </row>
    <row r="59" spans="2:16" ht="12" customHeight="1" thickBot="1" x14ac:dyDescent="0.3">
      <c r="B59" s="263"/>
      <c r="C59" s="269" t="s">
        <v>102</v>
      </c>
      <c r="D59" s="256"/>
      <c r="E59" s="256"/>
      <c r="F59" s="256"/>
      <c r="G59" s="256"/>
      <c r="H59" s="102">
        <f>H58</f>
        <v>923144462</v>
      </c>
      <c r="I59" s="102">
        <f>I58</f>
        <v>923144462</v>
      </c>
      <c r="J59" s="102">
        <f>J58</f>
        <v>664244013</v>
      </c>
      <c r="K59" s="102">
        <f>K58</f>
        <v>258900449</v>
      </c>
      <c r="L59" s="103">
        <f>L58</f>
        <v>0</v>
      </c>
      <c r="M59" s="17"/>
      <c r="N59" s="120"/>
    </row>
    <row r="60" spans="2:16" ht="14.25" customHeight="1" thickBot="1" x14ac:dyDescent="0.3">
      <c r="B60" s="229" t="s">
        <v>103</v>
      </c>
      <c r="C60" s="271" t="s">
        <v>104</v>
      </c>
      <c r="D60" s="272"/>
      <c r="E60" s="272"/>
      <c r="F60" s="272"/>
      <c r="G60" s="272"/>
      <c r="H60" s="272"/>
      <c r="I60" s="272"/>
      <c r="J60" s="272"/>
      <c r="K60" s="272"/>
      <c r="L60" s="273"/>
      <c r="M60" s="17"/>
    </row>
    <row r="61" spans="2:16" s="26" customFormat="1" ht="21" customHeight="1" thickBot="1" x14ac:dyDescent="0.3">
      <c r="B61" s="270"/>
      <c r="C61" s="274" t="s">
        <v>47</v>
      </c>
      <c r="D61" s="104">
        <v>1</v>
      </c>
      <c r="E61" s="105" t="s">
        <v>105</v>
      </c>
      <c r="F61" s="121">
        <v>10</v>
      </c>
      <c r="G61" s="122">
        <v>3500000</v>
      </c>
      <c r="H61" s="122">
        <f>(G61*F61)*D61</f>
        <v>35000000</v>
      </c>
      <c r="I61" s="122">
        <f>H61</f>
        <v>35000000</v>
      </c>
      <c r="J61" s="122">
        <v>0</v>
      </c>
      <c r="K61" s="122">
        <v>0</v>
      </c>
      <c r="L61" s="123">
        <v>35000000</v>
      </c>
      <c r="M61" s="124"/>
    </row>
    <row r="62" spans="2:16" s="26" customFormat="1" ht="27" customHeight="1" thickBot="1" x14ac:dyDescent="0.3">
      <c r="B62" s="270"/>
      <c r="C62" s="275"/>
      <c r="D62" s="108">
        <v>1</v>
      </c>
      <c r="E62" s="109" t="s">
        <v>106</v>
      </c>
      <c r="F62" s="110">
        <v>10</v>
      </c>
      <c r="G62" s="125">
        <v>2900000</v>
      </c>
      <c r="H62" s="122">
        <f t="shared" ref="H62:H64" si="10">(G62*F62)*D62</f>
        <v>29000000</v>
      </c>
      <c r="I62" s="125">
        <f>H62</f>
        <v>29000000</v>
      </c>
      <c r="J62" s="125">
        <v>0</v>
      </c>
      <c r="K62" s="125">
        <v>0</v>
      </c>
      <c r="L62" s="112">
        <v>29000000</v>
      </c>
      <c r="M62" s="25"/>
    </row>
    <row r="63" spans="2:16" s="26" customFormat="1" ht="27" customHeight="1" thickBot="1" x14ac:dyDescent="0.3">
      <c r="B63" s="270"/>
      <c r="C63" s="27" t="s">
        <v>47</v>
      </c>
      <c r="D63" s="108">
        <v>3</v>
      </c>
      <c r="E63" s="109" t="s">
        <v>107</v>
      </c>
      <c r="F63" s="110">
        <v>10</v>
      </c>
      <c r="G63" s="125">
        <v>2700000</v>
      </c>
      <c r="H63" s="122">
        <f t="shared" si="10"/>
        <v>81000000</v>
      </c>
      <c r="I63" s="125">
        <f>H63</f>
        <v>81000000</v>
      </c>
      <c r="J63" s="125"/>
      <c r="K63" s="125">
        <v>0</v>
      </c>
      <c r="L63" s="112">
        <v>81000000</v>
      </c>
      <c r="M63" s="116"/>
    </row>
    <row r="64" spans="2:16" ht="20.25" customHeight="1" thickBot="1" x14ac:dyDescent="0.3">
      <c r="B64" s="270"/>
      <c r="C64" s="126" t="s">
        <v>47</v>
      </c>
      <c r="D64" s="94">
        <v>3</v>
      </c>
      <c r="E64" s="127" t="s">
        <v>108</v>
      </c>
      <c r="F64" s="128">
        <v>1</v>
      </c>
      <c r="G64" s="129">
        <v>5000000</v>
      </c>
      <c r="H64" s="122">
        <f t="shared" si="10"/>
        <v>15000000</v>
      </c>
      <c r="I64" s="129">
        <f>H64</f>
        <v>15000000</v>
      </c>
      <c r="J64" s="129"/>
      <c r="K64" s="129"/>
      <c r="L64" s="130">
        <v>5000000</v>
      </c>
      <c r="M64" s="17"/>
    </row>
    <row r="65" spans="2:14" ht="15.75" customHeight="1" thickBot="1" x14ac:dyDescent="0.3">
      <c r="B65" s="230"/>
      <c r="C65" s="276" t="s">
        <v>109</v>
      </c>
      <c r="D65" s="277"/>
      <c r="E65" s="277"/>
      <c r="F65" s="277"/>
      <c r="G65" s="278"/>
      <c r="H65" s="54">
        <f>SUM(H61:H64)</f>
        <v>160000000</v>
      </c>
      <c r="I65" s="54">
        <v>150000000</v>
      </c>
      <c r="J65" s="50">
        <f>SUM(J61:J64)</f>
        <v>0</v>
      </c>
      <c r="K65" s="131">
        <f>SUM(K61:K64)</f>
        <v>0</v>
      </c>
      <c r="L65" s="132">
        <f>SUM(L61:L64)</f>
        <v>150000000</v>
      </c>
      <c r="M65" s="133"/>
    </row>
    <row r="66" spans="2:14" ht="18.75" customHeight="1" thickBot="1" x14ac:dyDescent="0.3">
      <c r="B66" s="257" t="s">
        <v>110</v>
      </c>
      <c r="C66" s="258"/>
      <c r="D66" s="258"/>
      <c r="E66" s="258"/>
      <c r="F66" s="258"/>
      <c r="G66" s="258"/>
      <c r="H66" s="134">
        <f>H65</f>
        <v>160000000</v>
      </c>
      <c r="I66" s="135">
        <f>I65</f>
        <v>150000000</v>
      </c>
      <c r="J66" s="135">
        <f>J65</f>
        <v>0</v>
      </c>
      <c r="K66" s="135">
        <f>K65</f>
        <v>0</v>
      </c>
      <c r="L66" s="136">
        <v>150000000</v>
      </c>
      <c r="M66" s="137"/>
      <c r="N66" s="120"/>
    </row>
    <row r="67" spans="2:14" ht="15" thickBot="1" x14ac:dyDescent="0.3">
      <c r="B67" s="257" t="s">
        <v>111</v>
      </c>
      <c r="C67" s="258"/>
      <c r="D67" s="258"/>
      <c r="E67" s="258"/>
      <c r="F67" s="258"/>
      <c r="G67" s="258"/>
      <c r="H67" s="138">
        <f>H53+H59+H66</f>
        <v>2555892975.0808916</v>
      </c>
      <c r="I67" s="139">
        <f>I53+I59+I66</f>
        <v>2616144730</v>
      </c>
      <c r="J67" s="139">
        <f>J53+J59+J66</f>
        <v>1826348963.0000002</v>
      </c>
      <c r="K67" s="139">
        <f>K53+K59+K66</f>
        <v>639795767</v>
      </c>
      <c r="L67" s="140">
        <f>L66</f>
        <v>150000000</v>
      </c>
      <c r="M67" s="141"/>
      <c r="N67" s="120"/>
    </row>
    <row r="68" spans="2:14" ht="15" thickBot="1" x14ac:dyDescent="0.3">
      <c r="B68" s="259" t="s">
        <v>112</v>
      </c>
      <c r="C68" s="260"/>
      <c r="D68" s="260"/>
      <c r="E68" s="260"/>
      <c r="F68" s="260"/>
      <c r="G68" s="260"/>
      <c r="H68" s="142">
        <f>I67-H67</f>
        <v>60251754.919108391</v>
      </c>
      <c r="I68" s="142"/>
      <c r="J68" s="143"/>
      <c r="K68" s="143"/>
      <c r="L68" s="144"/>
      <c r="N68" s="120"/>
    </row>
    <row r="69" spans="2:14" ht="15" thickBot="1" x14ac:dyDescent="0.3">
      <c r="B69" s="257" t="s">
        <v>113</v>
      </c>
      <c r="C69" s="258"/>
      <c r="D69" s="258"/>
      <c r="E69" s="258"/>
      <c r="F69" s="258"/>
      <c r="G69" s="258"/>
      <c r="H69" s="145">
        <f>H68+H67</f>
        <v>2616144730</v>
      </c>
      <c r="I69" s="145">
        <f>I68+I67</f>
        <v>2616144730</v>
      </c>
      <c r="J69" s="145">
        <f>J67</f>
        <v>1826348963.0000002</v>
      </c>
      <c r="K69" s="145">
        <f>K67</f>
        <v>639795767</v>
      </c>
      <c r="L69" s="146">
        <f>L67</f>
        <v>150000000</v>
      </c>
      <c r="M69" s="147">
        <f>2616144730-I69</f>
        <v>0</v>
      </c>
    </row>
    <row r="70" spans="2:14" ht="4.5" customHeight="1" x14ac:dyDescent="0.25">
      <c r="F70" s="11"/>
      <c r="G70" s="148"/>
      <c r="J70" s="149"/>
      <c r="K70" s="11"/>
      <c r="N70" s="58"/>
    </row>
    <row r="71" spans="2:14" x14ac:dyDescent="0.25">
      <c r="B71" s="9" t="s">
        <v>114</v>
      </c>
      <c r="F71" s="26"/>
      <c r="G71" s="26"/>
      <c r="H71" s="39"/>
      <c r="I71" s="39"/>
      <c r="J71" s="11"/>
      <c r="K71" s="150"/>
    </row>
    <row r="72" spans="2:14" x14ac:dyDescent="0.25">
      <c r="F72" s="26"/>
      <c r="G72" s="39"/>
      <c r="H72" s="39"/>
      <c r="I72" s="39"/>
      <c r="J72" s="11"/>
      <c r="K72" s="11"/>
      <c r="M72" s="120"/>
    </row>
    <row r="73" spans="2:14" x14ac:dyDescent="0.2">
      <c r="F73" s="151"/>
      <c r="G73" s="39"/>
      <c r="H73" s="39"/>
      <c r="I73" s="39"/>
      <c r="J73" s="11"/>
      <c r="K73" s="11"/>
      <c r="M73" s="152"/>
    </row>
    <row r="74" spans="2:14" x14ac:dyDescent="0.25">
      <c r="B74" s="153" t="s">
        <v>115</v>
      </c>
      <c r="C74" s="153"/>
      <c r="D74" s="154"/>
      <c r="F74" s="26"/>
      <c r="G74" s="39"/>
      <c r="H74" s="39"/>
      <c r="I74" s="39"/>
      <c r="J74" s="11"/>
      <c r="K74" s="11"/>
      <c r="L74" s="11"/>
    </row>
    <row r="75" spans="2:14" ht="15" x14ac:dyDescent="0.2">
      <c r="B75" s="155" t="s">
        <v>116</v>
      </c>
      <c r="C75" s="156"/>
      <c r="D75" s="157"/>
      <c r="F75" s="158"/>
      <c r="J75" s="11"/>
      <c r="K75" s="120"/>
    </row>
    <row r="76" spans="2:14" x14ac:dyDescent="0.25">
      <c r="B76" s="9" t="s">
        <v>117</v>
      </c>
    </row>
    <row r="77" spans="2:14" x14ac:dyDescent="0.25">
      <c r="M77" s="159"/>
    </row>
    <row r="78" spans="2:14" x14ac:dyDescent="0.25">
      <c r="M78" s="160"/>
    </row>
    <row r="79" spans="2:14" x14ac:dyDescent="0.25">
      <c r="B79" s="161" t="s">
        <v>118</v>
      </c>
      <c r="C79" s="162"/>
      <c r="D79" s="162"/>
      <c r="E79" s="162"/>
      <c r="M79" s="163"/>
    </row>
    <row r="80" spans="2:14" x14ac:dyDescent="0.25">
      <c r="M80" s="164"/>
    </row>
    <row r="81" spans="11:13" x14ac:dyDescent="0.25">
      <c r="M81" s="164"/>
    </row>
    <row r="82" spans="11:13" x14ac:dyDescent="0.25">
      <c r="M82" s="164"/>
    </row>
    <row r="84" spans="11:13" x14ac:dyDescent="0.25">
      <c r="K84" s="58"/>
    </row>
  </sheetData>
  <mergeCells count="37">
    <mergeCell ref="B66:G66"/>
    <mergeCell ref="B67:G67"/>
    <mergeCell ref="B68:G68"/>
    <mergeCell ref="B69:G69"/>
    <mergeCell ref="B54:B59"/>
    <mergeCell ref="C54:L54"/>
    <mergeCell ref="C55:C57"/>
    <mergeCell ref="C58:F58"/>
    <mergeCell ref="C59:G59"/>
    <mergeCell ref="B60:B65"/>
    <mergeCell ref="C60:L60"/>
    <mergeCell ref="C61:C62"/>
    <mergeCell ref="C65:G65"/>
    <mergeCell ref="B10:B53"/>
    <mergeCell ref="C10:L10"/>
    <mergeCell ref="C17:F17"/>
    <mergeCell ref="C18:L18"/>
    <mergeCell ref="C37:C48"/>
    <mergeCell ref="C52:G52"/>
    <mergeCell ref="C53:G53"/>
    <mergeCell ref="B6:L6"/>
    <mergeCell ref="B7:L7"/>
    <mergeCell ref="B8:B9"/>
    <mergeCell ref="C8:C9"/>
    <mergeCell ref="D8:D9"/>
    <mergeCell ref="E8:E9"/>
    <mergeCell ref="F8:F9"/>
    <mergeCell ref="G8:G9"/>
    <mergeCell ref="H8:H9"/>
    <mergeCell ref="I8:I9"/>
    <mergeCell ref="J8:L8"/>
    <mergeCell ref="B2:B5"/>
    <mergeCell ref="C2:G5"/>
    <mergeCell ref="I2:L2"/>
    <mergeCell ref="I3:L3"/>
    <mergeCell ref="I4:L4"/>
    <mergeCell ref="I5:L5"/>
  </mergeCells>
  <pageMargins left="0.31496062992125984" right="0.31496062992125984" top="0.35433070866141736" bottom="0.35433070866141736" header="0.31496062992125984" footer="0.31496062992125984"/>
  <pageSetup paperSize="41"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1078-7BD5-4A6B-ABF2-0AAC21B61509}">
  <dimension ref="B1:O32"/>
  <sheetViews>
    <sheetView workbookViewId="0"/>
  </sheetViews>
  <sheetFormatPr baseColWidth="10" defaultRowHeight="15" x14ac:dyDescent="0.25"/>
  <cols>
    <col min="1" max="1" width="7.28515625" customWidth="1"/>
    <col min="2" max="3" width="25.7109375" customWidth="1"/>
    <col min="4" max="15" width="8" customWidth="1"/>
  </cols>
  <sheetData>
    <row r="1" spans="2:15" x14ac:dyDescent="0.25">
      <c r="B1" s="9"/>
      <c r="C1" s="9"/>
      <c r="D1" s="165"/>
      <c r="E1" s="165"/>
      <c r="F1" s="165"/>
      <c r="G1" s="165"/>
      <c r="H1" s="165"/>
      <c r="I1" s="165"/>
      <c r="J1" s="165"/>
      <c r="K1" s="165"/>
      <c r="L1" s="165"/>
      <c r="M1" s="165"/>
      <c r="N1" s="165"/>
      <c r="O1" s="165"/>
    </row>
    <row r="2" spans="2:15" x14ac:dyDescent="0.25">
      <c r="B2" s="279"/>
      <c r="C2" s="282" t="s">
        <v>119</v>
      </c>
      <c r="D2" s="283"/>
      <c r="E2" s="283"/>
      <c r="F2" s="283"/>
      <c r="G2" s="283"/>
      <c r="H2" s="283"/>
      <c r="I2" s="284"/>
      <c r="J2" s="291" t="s">
        <v>120</v>
      </c>
      <c r="K2" s="292"/>
      <c r="L2" s="292"/>
      <c r="M2" s="292"/>
      <c r="N2" s="292"/>
      <c r="O2" s="293"/>
    </row>
    <row r="3" spans="2:15" x14ac:dyDescent="0.25">
      <c r="B3" s="280"/>
      <c r="C3" s="285"/>
      <c r="D3" s="286"/>
      <c r="E3" s="286"/>
      <c r="F3" s="286"/>
      <c r="G3" s="286"/>
      <c r="H3" s="286"/>
      <c r="I3" s="287"/>
      <c r="J3" s="291" t="s">
        <v>29</v>
      </c>
      <c r="K3" s="292"/>
      <c r="L3" s="292"/>
      <c r="M3" s="292"/>
      <c r="N3" s="292"/>
      <c r="O3" s="293"/>
    </row>
    <row r="4" spans="2:15" x14ac:dyDescent="0.25">
      <c r="B4" s="280"/>
      <c r="C4" s="285"/>
      <c r="D4" s="286"/>
      <c r="E4" s="286"/>
      <c r="F4" s="286"/>
      <c r="G4" s="286"/>
      <c r="H4" s="286"/>
      <c r="I4" s="287"/>
      <c r="J4" s="291" t="s">
        <v>121</v>
      </c>
      <c r="K4" s="292"/>
      <c r="L4" s="292"/>
      <c r="M4" s="292"/>
      <c r="N4" s="292"/>
      <c r="O4" s="293"/>
    </row>
    <row r="5" spans="2:15" x14ac:dyDescent="0.25">
      <c r="B5" s="281"/>
      <c r="C5" s="288"/>
      <c r="D5" s="289"/>
      <c r="E5" s="289"/>
      <c r="F5" s="289"/>
      <c r="G5" s="289"/>
      <c r="H5" s="289"/>
      <c r="I5" s="290"/>
      <c r="J5" s="291" t="s">
        <v>122</v>
      </c>
      <c r="K5" s="292"/>
      <c r="L5" s="292"/>
      <c r="M5" s="292"/>
      <c r="N5" s="292"/>
      <c r="O5" s="293"/>
    </row>
    <row r="6" spans="2:15" ht="23.25" customHeight="1" x14ac:dyDescent="0.25">
      <c r="B6" s="298" t="s">
        <v>123</v>
      </c>
      <c r="C6" s="299"/>
      <c r="D6" s="299"/>
      <c r="E6" s="299"/>
      <c r="F6" s="299"/>
      <c r="G6" s="299"/>
      <c r="H6" s="299"/>
      <c r="I6" s="299"/>
      <c r="J6" s="299"/>
      <c r="K6" s="299"/>
      <c r="L6" s="299"/>
      <c r="M6" s="299"/>
      <c r="N6" s="299"/>
      <c r="O6" s="300"/>
    </row>
    <row r="7" spans="2:15" x14ac:dyDescent="0.25">
      <c r="B7" s="301" t="s">
        <v>124</v>
      </c>
      <c r="C7" s="302"/>
      <c r="D7" s="302"/>
      <c r="E7" s="302"/>
      <c r="F7" s="302"/>
      <c r="G7" s="302"/>
      <c r="H7" s="302"/>
      <c r="I7" s="302"/>
      <c r="J7" s="302"/>
      <c r="K7" s="302"/>
      <c r="L7" s="302"/>
      <c r="M7" s="302"/>
      <c r="N7" s="302"/>
      <c r="O7" s="303"/>
    </row>
    <row r="8" spans="2:15" ht="21.95" customHeight="1" x14ac:dyDescent="0.25">
      <c r="B8" s="304" t="s">
        <v>125</v>
      </c>
      <c r="C8" s="305"/>
      <c r="D8" s="166" t="s">
        <v>126</v>
      </c>
      <c r="E8" s="166" t="s">
        <v>127</v>
      </c>
      <c r="F8" s="166" t="s">
        <v>128</v>
      </c>
      <c r="G8" s="166" t="s">
        <v>129</v>
      </c>
      <c r="H8" s="166" t="s">
        <v>130</v>
      </c>
      <c r="I8" s="166" t="s">
        <v>131</v>
      </c>
      <c r="J8" s="166" t="s">
        <v>132</v>
      </c>
      <c r="K8" s="166" t="s">
        <v>133</v>
      </c>
      <c r="L8" s="166" t="s">
        <v>134</v>
      </c>
      <c r="M8" s="166" t="s">
        <v>135</v>
      </c>
      <c r="N8" s="166" t="s">
        <v>136</v>
      </c>
      <c r="O8" s="166" t="s">
        <v>137</v>
      </c>
    </row>
    <row r="9" spans="2:15" ht="21.95" customHeight="1" x14ac:dyDescent="0.25">
      <c r="B9" s="294" t="s">
        <v>138</v>
      </c>
      <c r="C9" s="295"/>
      <c r="D9" s="167" t="s">
        <v>139</v>
      </c>
      <c r="E9" s="168"/>
      <c r="F9" s="168"/>
      <c r="G9" s="168"/>
      <c r="H9" s="168"/>
      <c r="I9" s="168"/>
      <c r="J9" s="168"/>
      <c r="K9" s="168"/>
      <c r="L9" s="168"/>
      <c r="M9" s="168"/>
      <c r="N9" s="168"/>
      <c r="O9" s="169" t="s">
        <v>140</v>
      </c>
    </row>
    <row r="10" spans="2:15" ht="31.5" customHeight="1" x14ac:dyDescent="0.25">
      <c r="B10" s="294" t="s">
        <v>57</v>
      </c>
      <c r="C10" s="295"/>
      <c r="D10" s="167" t="s">
        <v>139</v>
      </c>
      <c r="E10" s="168"/>
      <c r="F10" s="168"/>
      <c r="G10" s="168"/>
      <c r="H10" s="168"/>
      <c r="I10" s="168"/>
      <c r="J10" s="168"/>
      <c r="K10" s="168"/>
      <c r="L10" s="168"/>
      <c r="M10" s="168"/>
      <c r="N10" s="168"/>
      <c r="O10" s="169" t="s">
        <v>140</v>
      </c>
    </row>
    <row r="11" spans="2:15" ht="21.95" customHeight="1" x14ac:dyDescent="0.25">
      <c r="B11" s="296" t="s">
        <v>141</v>
      </c>
      <c r="C11" s="297"/>
      <c r="D11" s="166"/>
      <c r="E11" s="166"/>
      <c r="F11" s="166"/>
      <c r="G11" s="166"/>
      <c r="H11" s="166"/>
      <c r="I11" s="166"/>
      <c r="J11" s="166"/>
      <c r="K11" s="166"/>
      <c r="L11" s="166"/>
      <c r="M11" s="166"/>
      <c r="N11" s="166"/>
      <c r="O11" s="166"/>
    </row>
    <row r="12" spans="2:15" ht="21.95" customHeight="1" x14ac:dyDescent="0.25">
      <c r="B12" s="294" t="s">
        <v>142</v>
      </c>
      <c r="C12" s="295"/>
      <c r="D12" s="167" t="s">
        <v>139</v>
      </c>
      <c r="E12" s="168"/>
      <c r="F12" s="168"/>
      <c r="G12" s="168"/>
      <c r="H12" s="168"/>
      <c r="I12" s="168"/>
      <c r="J12" s="168"/>
      <c r="K12" s="168"/>
      <c r="L12" s="168"/>
      <c r="M12" s="168"/>
      <c r="N12" s="168"/>
      <c r="O12" s="169" t="s">
        <v>140</v>
      </c>
    </row>
    <row r="13" spans="2:15" ht="21.95" customHeight="1" x14ac:dyDescent="0.25">
      <c r="B13" s="296" t="s">
        <v>103</v>
      </c>
      <c r="C13" s="297"/>
      <c r="D13" s="166"/>
      <c r="E13" s="166"/>
      <c r="F13" s="166"/>
      <c r="G13" s="166"/>
      <c r="H13" s="166"/>
      <c r="I13" s="166"/>
      <c r="J13" s="166"/>
      <c r="K13" s="166"/>
      <c r="L13" s="166"/>
      <c r="M13" s="166"/>
      <c r="N13" s="166"/>
      <c r="O13" s="166"/>
    </row>
    <row r="14" spans="2:15" ht="21.95" customHeight="1" x14ac:dyDescent="0.25">
      <c r="B14" s="294" t="s">
        <v>143</v>
      </c>
      <c r="C14" s="295"/>
      <c r="D14" s="167" t="s">
        <v>139</v>
      </c>
      <c r="E14" s="168"/>
      <c r="F14" s="168"/>
      <c r="G14" s="168"/>
      <c r="H14" s="168"/>
      <c r="I14" s="168"/>
      <c r="J14" s="168"/>
      <c r="K14" s="168"/>
      <c r="L14" s="168"/>
      <c r="M14" s="168"/>
      <c r="N14" s="168"/>
      <c r="O14" s="169" t="s">
        <v>140</v>
      </c>
    </row>
    <row r="15" spans="2:15" x14ac:dyDescent="0.25">
      <c r="B15" s="9"/>
      <c r="D15" s="165"/>
      <c r="E15" s="165"/>
      <c r="F15" s="165"/>
      <c r="G15" s="165"/>
      <c r="H15" s="165"/>
      <c r="I15" s="165"/>
      <c r="J15" s="165"/>
      <c r="K15" s="165"/>
      <c r="L15" s="165"/>
      <c r="M15" s="165"/>
      <c r="N15" s="165"/>
      <c r="O15" s="165"/>
    </row>
    <row r="16" spans="2:15" x14ac:dyDescent="0.25">
      <c r="B16" s="9"/>
      <c r="C16" s="162" t="s">
        <v>144</v>
      </c>
      <c r="D16" s="165"/>
      <c r="E16" s="165"/>
      <c r="F16" s="165"/>
      <c r="G16" s="165"/>
      <c r="H16" s="165"/>
      <c r="I16" s="165"/>
      <c r="J16" s="165"/>
      <c r="K16" s="170"/>
      <c r="L16" s="170"/>
      <c r="M16" s="170"/>
      <c r="N16" s="170"/>
      <c r="O16" s="170"/>
    </row>
    <row r="17" spans="2:15" x14ac:dyDescent="0.25">
      <c r="C17" s="162" t="s">
        <v>145</v>
      </c>
      <c r="K17" s="171"/>
      <c r="L17" s="171"/>
      <c r="M17" s="171"/>
      <c r="N17" s="171"/>
      <c r="O17" s="171"/>
    </row>
    <row r="18" spans="2:15" x14ac:dyDescent="0.25">
      <c r="C18" s="162" t="s">
        <v>146</v>
      </c>
      <c r="K18" s="171"/>
      <c r="L18" s="171"/>
      <c r="M18" s="171"/>
      <c r="N18" s="171"/>
      <c r="O18" s="171"/>
    </row>
    <row r="19" spans="2:15" x14ac:dyDescent="0.25">
      <c r="K19" s="171"/>
      <c r="L19" s="171"/>
      <c r="M19" s="171"/>
      <c r="N19" s="171"/>
      <c r="O19" s="171"/>
    </row>
    <row r="20" spans="2:15" x14ac:dyDescent="0.25">
      <c r="K20" s="171"/>
      <c r="L20" s="171"/>
      <c r="M20" s="171"/>
      <c r="N20" s="171"/>
      <c r="O20" s="171"/>
    </row>
    <row r="22" spans="2:15" x14ac:dyDescent="0.25">
      <c r="B22" s="9" t="s">
        <v>147</v>
      </c>
    </row>
    <row r="23" spans="2:15" x14ac:dyDescent="0.25">
      <c r="B23" s="9"/>
    </row>
    <row r="24" spans="2:15" x14ac:dyDescent="0.25">
      <c r="B24" s="9"/>
    </row>
    <row r="25" spans="2:15" ht="15.75" thickBot="1" x14ac:dyDescent="0.3">
      <c r="B25" s="172"/>
      <c r="C25" s="173"/>
    </row>
    <row r="26" spans="2:15" x14ac:dyDescent="0.25">
      <c r="B26" s="9" t="s">
        <v>148</v>
      </c>
    </row>
    <row r="27" spans="2:15" x14ac:dyDescent="0.25">
      <c r="B27" s="9" t="s">
        <v>117</v>
      </c>
    </row>
    <row r="28" spans="2:15" x14ac:dyDescent="0.25">
      <c r="B28" s="9"/>
    </row>
    <row r="29" spans="2:15" x14ac:dyDescent="0.25">
      <c r="B29" s="9"/>
    </row>
    <row r="30" spans="2:15" x14ac:dyDescent="0.25">
      <c r="B30" s="174" t="s">
        <v>149</v>
      </c>
    </row>
    <row r="31" spans="2:15" x14ac:dyDescent="0.25">
      <c r="B31" s="9"/>
    </row>
    <row r="32" spans="2:15" x14ac:dyDescent="0.25">
      <c r="B32" s="162"/>
    </row>
  </sheetData>
  <mergeCells count="15">
    <mergeCell ref="B12:C12"/>
    <mergeCell ref="B13:C13"/>
    <mergeCell ref="B14:C14"/>
    <mergeCell ref="B6:O6"/>
    <mergeCell ref="B7:O7"/>
    <mergeCell ref="B8:C8"/>
    <mergeCell ref="B9:C9"/>
    <mergeCell ref="B10:C10"/>
    <mergeCell ref="B11:C11"/>
    <mergeCell ref="B2:B5"/>
    <mergeCell ref="C2:I5"/>
    <mergeCell ref="J2:O2"/>
    <mergeCell ref="J3:O3"/>
    <mergeCell ref="J4:O4"/>
    <mergeCell ref="J5:O5"/>
  </mergeCells>
  <pageMargins left="0.70866141732283472" right="0.70866141732283472" top="0.74803149606299213" bottom="0.74803149606299213" header="0.31496062992125984" footer="0.31496062992125984"/>
  <pageSetup paperSize="41"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Marco Lógico</vt:lpstr>
      <vt:lpstr>Presupuesto</vt:lpstr>
      <vt:lpstr>Cronograma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dc:creator>
  <cp:lastModifiedBy>Andres</cp:lastModifiedBy>
  <dcterms:created xsi:type="dcterms:W3CDTF">2021-06-08T15:52:27Z</dcterms:created>
  <dcterms:modified xsi:type="dcterms:W3CDTF">2022-10-05T14:18:54Z</dcterms:modified>
</cp:coreProperties>
</file>