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s\Desktop\"/>
    </mc:Choice>
  </mc:AlternateContent>
  <xr:revisionPtr revIDLastSave="0" documentId="13_ncr:1_{C746DB44-D50E-41DC-A99D-086CD0A044EC}" xr6:coauthVersionLast="47" xr6:coauthVersionMax="47" xr10:uidLastSave="{00000000-0000-0000-0000-000000000000}"/>
  <bookViews>
    <workbookView xWindow="-120" yWindow="-120" windowWidth="29040" windowHeight="15840" xr2:uid="{0CA4C1BD-F505-4501-9C3F-556EDF879B9A}"/>
  </bookViews>
  <sheets>
    <sheet name="Marco Lógico" sheetId="2" r:id="rId1"/>
    <sheet name="Presupuesto" sheetId="7" r:id="rId2"/>
    <sheet name="Cronograma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9" i="7" l="1"/>
  <c r="K50" i="7" s="1"/>
  <c r="H48" i="7"/>
  <c r="I48" i="7" s="1"/>
  <c r="J48" i="7" s="1"/>
  <c r="G47" i="7"/>
  <c r="H47" i="7" s="1"/>
  <c r="H46" i="7"/>
  <c r="I46" i="7" s="1"/>
  <c r="J46" i="7" s="1"/>
  <c r="H45" i="7"/>
  <c r="I45" i="7" s="1"/>
  <c r="K43" i="7"/>
  <c r="J43" i="7"/>
  <c r="H42" i="7"/>
  <c r="I42" i="7" s="1"/>
  <c r="H41" i="7"/>
  <c r="H40" i="7"/>
  <c r="H43" i="7" s="1"/>
  <c r="K38" i="7"/>
  <c r="K51" i="7" s="1"/>
  <c r="K53" i="7" s="1"/>
  <c r="H36" i="7"/>
  <c r="I36" i="7" s="1"/>
  <c r="J36" i="7" s="1"/>
  <c r="H35" i="7"/>
  <c r="I35" i="7" s="1"/>
  <c r="J35" i="7" s="1"/>
  <c r="H34" i="7"/>
  <c r="I34" i="7" s="1"/>
  <c r="J34" i="7" s="1"/>
  <c r="H33" i="7"/>
  <c r="I33" i="7" s="1"/>
  <c r="J33" i="7" s="1"/>
  <c r="H32" i="7"/>
  <c r="I32" i="7" s="1"/>
  <c r="J32" i="7" s="1"/>
  <c r="H31" i="7"/>
  <c r="H30" i="7"/>
  <c r="I30" i="7" s="1"/>
  <c r="J30" i="7" s="1"/>
  <c r="L28" i="7"/>
  <c r="K28" i="7"/>
  <c r="H27" i="7"/>
  <c r="I27" i="7" s="1"/>
  <c r="J27" i="7" s="1"/>
  <c r="H26" i="7"/>
  <c r="I26" i="7" s="1"/>
  <c r="J26" i="7" s="1"/>
  <c r="H25" i="7"/>
  <c r="I25" i="7" s="1"/>
  <c r="J25" i="7" s="1"/>
  <c r="H24" i="7"/>
  <c r="I24" i="7" s="1"/>
  <c r="J24" i="7" s="1"/>
  <c r="H23" i="7"/>
  <c r="I23" i="7" s="1"/>
  <c r="J23" i="7" s="1"/>
  <c r="H22" i="7"/>
  <c r="I22" i="7" s="1"/>
  <c r="J22" i="7" s="1"/>
  <c r="H21" i="7"/>
  <c r="I21" i="7" s="1"/>
  <c r="J21" i="7" s="1"/>
  <c r="H20" i="7"/>
  <c r="I20" i="7" s="1"/>
  <c r="J20" i="7" s="1"/>
  <c r="H19" i="7"/>
  <c r="I19" i="7" s="1"/>
  <c r="J19" i="7" s="1"/>
  <c r="H18" i="7"/>
  <c r="I18" i="7" s="1"/>
  <c r="J18" i="7" s="1"/>
  <c r="H17" i="7"/>
  <c r="H28" i="7" s="1"/>
  <c r="L15" i="7"/>
  <c r="K15" i="7"/>
  <c r="J15" i="7"/>
  <c r="H14" i="7"/>
  <c r="I14" i="7" s="1"/>
  <c r="I13" i="7"/>
  <c r="H13" i="7"/>
  <c r="H15" i="7" s="1"/>
  <c r="H12" i="7"/>
  <c r="I12" i="7" s="1"/>
  <c r="H37" i="7" l="1"/>
  <c r="I15" i="7"/>
  <c r="H38" i="7"/>
  <c r="J45" i="7"/>
  <c r="I47" i="7"/>
  <c r="J47" i="7" s="1"/>
  <c r="H49" i="7"/>
  <c r="H50" i="7" s="1"/>
  <c r="H51" i="7" s="1"/>
  <c r="H53" i="7" s="1"/>
  <c r="I31" i="7"/>
  <c r="J31" i="7" s="1"/>
  <c r="J37" i="7" s="1"/>
  <c r="I17" i="7"/>
  <c r="I40" i="7"/>
  <c r="I43" i="7" s="1"/>
  <c r="J17" i="7" l="1"/>
  <c r="J28" i="7" s="1"/>
  <c r="J38" i="7" s="1"/>
  <c r="I28" i="7"/>
  <c r="I49" i="7"/>
  <c r="I50" i="7" s="1"/>
  <c r="J49" i="7"/>
  <c r="J50" i="7" s="1"/>
  <c r="I37" i="7"/>
  <c r="M37" i="7" s="1"/>
  <c r="I38" i="7" l="1"/>
  <c r="I51" i="7" s="1"/>
  <c r="I53" i="7" s="1"/>
  <c r="J51" i="7"/>
  <c r="J53" i="7" s="1"/>
</calcChain>
</file>

<file path=xl/sharedStrings.xml><?xml version="1.0" encoding="utf-8"?>
<sst xmlns="http://schemas.openxmlformats.org/spreadsheetml/2006/main" count="153" uniqueCount="131">
  <si>
    <t>PROYECTO</t>
  </si>
  <si>
    <t>SGP</t>
  </si>
  <si>
    <t>EFECTOS</t>
  </si>
  <si>
    <t>PROBLEMA</t>
  </si>
  <si>
    <t>CAUSAS</t>
  </si>
  <si>
    <t>ALTERNATIVA SOLUCIÓN</t>
  </si>
  <si>
    <t>OBJETIVO GENERAL</t>
  </si>
  <si>
    <t>OBJETIVOS ESPECÍFICOS</t>
  </si>
  <si>
    <t>FORMATO RESUMEN PROYECTO DE INVERSIÓN</t>
  </si>
  <si>
    <t>Directos</t>
  </si>
  <si>
    <t>Indirectos</t>
  </si>
  <si>
    <t>Indirectas</t>
  </si>
  <si>
    <t>PRESUPUESTO DEL PROYECTO</t>
  </si>
  <si>
    <t>Código: F-DPM-1210-238,37-028</t>
  </si>
  <si>
    <t>Versión: 0.0</t>
  </si>
  <si>
    <t>Fecha aprobación: junio-08-2020</t>
  </si>
  <si>
    <t>Página: 1 de 1</t>
  </si>
  <si>
    <t>CONCEPTO</t>
  </si>
  <si>
    <t>INSUMO</t>
  </si>
  <si>
    <t>CANT.</t>
  </si>
  <si>
    <t>ESPECIFICACIONES TÉCNICAS</t>
  </si>
  <si>
    <t>TIEMPO DE EJECUCIÓN</t>
  </si>
  <si>
    <t xml:space="preserve">VR. UNITARIO </t>
  </si>
  <si>
    <t>VR. TOTAL 2022</t>
  </si>
  <si>
    <t>TIPO DE FUENTE</t>
  </si>
  <si>
    <t>PR</t>
  </si>
  <si>
    <t>OTROS</t>
  </si>
  <si>
    <t>MANO DE OBRA CALIFICADA</t>
  </si>
  <si>
    <t>MATERIALES</t>
  </si>
  <si>
    <t>TOTAL PRODUCTO 1</t>
  </si>
  <si>
    <t>TOTAL PRODUCTO 2</t>
  </si>
  <si>
    <t>SERVICIOS PARA LA COMUNIDAD, SOCIALES Y PERSONALES</t>
  </si>
  <si>
    <t>SUBTOTAL COSTOS</t>
  </si>
  <si>
    <t>IVA</t>
  </si>
  <si>
    <t>TOTAL PROYECTO</t>
  </si>
  <si>
    <t>* Presupuesto debe  definirse para todo el horizonte del proyecto</t>
  </si>
  <si>
    <t>CRONOGRAMA</t>
  </si>
  <si>
    <t>Código: F-DPM-1210-238,37-029</t>
  </si>
  <si>
    <t>Fecha aprobación: junio -08 -2020</t>
  </si>
  <si>
    <t>Página 10 de 11</t>
  </si>
  <si>
    <t>I</t>
  </si>
  <si>
    <t>F</t>
  </si>
  <si>
    <t>I: Inicio etapa precontractual</t>
  </si>
  <si>
    <t>F: Etapa final Liquidación y Cierre</t>
  </si>
  <si>
    <t>Cuadros sombreados Etapa de Ejecución.</t>
  </si>
  <si>
    <t>* Cronograma debe  definirse para todo el horizonte del proyecto</t>
  </si>
  <si>
    <t>DESARROLLO DE EVENTOS DEPORTIVOS Y RECREATIVOS SOCIOCOMUNITARIOS PARA EL APORVECHAMIENTO DEL TIEMPO LIBRE EN EL MUNICIPIO DE BUCARAMANGA</t>
  </si>
  <si>
    <t>Bajo nivel de práctica deportiva y de integración socio comunitaria en el municipio de Bucaramanga</t>
  </si>
  <si>
    <t>Baja oferta institucional de eventos deportivos y recreativos socio comunitarios para el aprovechamiento del tiempo libre en el municipio</t>
  </si>
  <si>
    <t>Baja representatividad de los deportistas en actividades deportivas de escala barrial y comunal</t>
  </si>
  <si>
    <t>Baja capacidad de gestión de los lideres deportivos comunitarios para la participación de la comunidad en  torneos deportivos</t>
  </si>
  <si>
    <t>Bajo nivel técnico de los deportistas bumangueses</t>
  </si>
  <si>
    <t>Incremento de la prevalencia de los flagelos sociales (drogadicción, inseguridad y convivencia ciudadana) en las diferentes comunas y corregimientos de la ciudad</t>
  </si>
  <si>
    <t>Baja participación de deportistas bumangueses en convocatorias a seleccionados nacionales</t>
  </si>
  <si>
    <t>Incremento en el gasto público en salud por enfermedades no transmisibles en la población</t>
  </si>
  <si>
    <t>Directa</t>
  </si>
  <si>
    <t>Aumentar el nivel de práctica deportiva y de integración socio comunitaria en el municipio de Bucaramanga</t>
  </si>
  <si>
    <t>Desarrollar eventos y competencias deportivas que fomenten la participación de los diferentes grupos poblacionales (adultos, personas con discapacidad, víctimas el conflicto, centros carcelarios, etc.)</t>
  </si>
  <si>
    <t>Implementar estrategias de promoción y difusión de los eventos deportivos que desarrolle el INDERBU para los diferentes grupos poblacionales</t>
  </si>
  <si>
    <t>Promover la participación de los diferentes actores (instituciones y comunitarios) en las fases de desarrollo de los eventos deportivos y recreativos</t>
  </si>
  <si>
    <t>DESARROLLO DE EVENTOS DEPORTIVOS Y RECREATIVOS SOCIO COMUNITARIOS EN EL MUNICIPIO DE BUCARAMANGA</t>
  </si>
  <si>
    <t>PRESUPUESTO DESAGREGADO 2022</t>
  </si>
  <si>
    <t>NOMBRE PROYECTO:  DESARROLLO DE EVENTOS DEPORTIVOS Y RECREATIVOS SOCIOCOMUNITARIOS PARA EL APROVECHAMIENTO DEL TIEMPO LIBRE EN EL MUNICIPIO DE BUCARAMANGA</t>
  </si>
  <si>
    <t>1.1 Producto 1. Servicio de de organizaciòn de eventos deportivos comunitarios</t>
  </si>
  <si>
    <t xml:space="preserve">1.1.1 ACTIVIDAD 1:  Garantizar  la operatividad necesaria en  la organización y ejecución de los juegos deportivos comunitarios y eventos deportivos con grupos de población vulnerable </t>
  </si>
  <si>
    <t>Contar con un a persona que preste el servicio de apoyo operativo en el desarrollo de las competencias deportivas que se ejecuten</t>
  </si>
  <si>
    <t>Contar con el personal de apoyo a la gestión  como  monitores  en el desarrollo de cada una de las fases que se requieran en el desarrollo de las diferentes actividades, eventos y torneos que sean requeridos en el desarrollo del proyecto.</t>
  </si>
  <si>
    <t>Disponer del servicio de juzgamiento de los eventos de deporte social comunitario en diversas disciplinas deportivas  en sus distintas Ramas y categorías, con el personal arbitral debidamente capacitado y acreditado.</t>
  </si>
  <si>
    <t>TOTAL ACTIVIDAD 1.1.1.</t>
  </si>
  <si>
    <t xml:space="preserve">1.1.2 ACTIVIDAD 2: Disponer de la implementación deportiva específica necesaria y uniformidad para el desarrollo de los juegos deportivos comunitaros y eventos deportivos con grupos de población vulnerable  </t>
  </si>
  <si>
    <t>BALON FUTBOL N° 5: Material: cuero sintético con recubrimiento anti abrasivo, confección reforzada de 4 capas de textil. diseño de paneles termo sellados al calor (los paneles se adhieren con resina y calor en lugar de costuras). cámara neumática en butilo. válvula de seguridad en butilo. cubierta de cuero termosoldado, circunferencia: 69-71 cm. Peso aproximado: 400 - 450 gramos.</t>
  </si>
  <si>
    <t>BALON FUTBOL DE SALON : Cubierta en cuero neumático de butilo de 32 cascos con area de circunferencia 62-64 LAMINADO, Construccion tipo laminado al calor, Neumático en caucho de Butilo de dos capas, Contrapeso para equilibrar el balón, Enmallado en hilo 100% Nylon, Cubierta en material PU</t>
  </si>
  <si>
    <t>BALON DE MICROFUTBOL N°5: Circunferencia 60 a 62cm, peso de 410 a 430gramos, LAMINADO Construccion tipo laminado alcalor, Neumático en caucho de Butilo de dos capas, Contrapeso para equilibrar el balón Enmallado en hilo 100% Nylon, Cubierta en material PU</t>
  </si>
  <si>
    <t>BALÓN BALONCESTO N°7: Elaborado en neumático de butilo (dos capas), enmallado en nylon, cubierta interna de caucho esponjosa, hermética (resistente al agua), caucho de alta resistencia, apto para todas las superficies (indoor/ outdoor). marcas impresas. medida: 75–78 cm (29.5–30.7 in)</t>
  </si>
  <si>
    <t>BALON BALONCESTO N° 6: Elaborado en neumático de butilo (dos capas), enmallado en nylon, cubierta interna de caucho esponjosa, hermética (resistente al agua), caucho de alta resistencia, apto para todas las superficies (indoor/ outdoor). marcas impresas. medida: 72–74 cm (28.5–29.2 in)</t>
  </si>
  <si>
    <t>BALON VOLEIBOL N° 5: Materiales de recubrimiento en cuero sintético, la cámara interior de butilo y su fabricación termosoldada con la tecnología Flistatec. esférico y flexible. - circunferencia: 65 y 67 centímetros. – peso aprox:260 y 280 gramos. - presión inflado: 0,300 y 0,325 kg/cm².</t>
  </si>
  <si>
    <t>BALÓN DE GOALBALL ORIGINAL OFICIAL PARA PERSONAL CON DISCOPACIDAD VISUAL: Color Azul, diámetro 25cm, elaborado en caucho de alta resistencia, peso aproximado de 1250g. El balón tiene 3 cascabeles dentro que generan el sonido que se puede escuchar por los orificios del balón.</t>
  </si>
  <si>
    <t>GUANTE PARA BILLAR: Fabricado en tela poliéster para los dedos pulgar anular y corazón encauchado en Ia muñeca talla única estándar.</t>
  </si>
  <si>
    <t>MALLA DE FUTBOL (VIENE EL PAR): Cumple con las reglas de la FIFA, las porterías tengan 8 pies de alto desde el suelo hasta la parte inferior del travesaño y 24 pies de ancho desde los bordes interiores de los postes verticales. Cordón de nailon de 5 mm de grosor trenzado, tensores de piola, tejido moderno tipo colmena, apertura de hexágono de 10 x 10 cms, red de seguridad de nailon, alquitranada calibre 18, personalización de colores al gusto del instituto, de alta resistencia contra impactos.</t>
  </si>
  <si>
    <t>MALLA PARA FUTBOL DE SALÓN: Tipo cabaña No.4 en nylon calibre, número 5, ancho 310, alto 2 Mts, y fondo de Ia cabaña 90 cms.</t>
  </si>
  <si>
    <t>MALLA PARA FUTBOL DE TENIS: Calidad garantizada alta resistencia medidas oficiales (1mx3,50cm) plegable portátil instantáneo marco de base de metal con postes de fibra de vidrio estilo arco vertical: Largo: 55 pulgadas, Ancho: 8.12 pulgadas, Alto: 5.99 pulgadas color: rojo, talla: 18 ft x 3 ft</t>
  </si>
  <si>
    <t>TOTAL ACTIVIDAD 1.1.2.</t>
  </si>
  <si>
    <t>1.1.3 ACTIVIDAD 3: Disponer de los elementos requeridos para  la premiación de cada una de las competencias deportivas y eventos recreativos  desarrollados por el Inderbu</t>
  </si>
  <si>
    <t>MEDALLAS DEPORTIVAS,En zamak, acabado en brillante o envejecido en ORO de 5 cms de diámetro, en alto relieve, en el anverso logo Institucional, en el reverso el nombre del torneo, disciplina y puesto a premiar con cordón en colores institucionales. Espesor de la medalla 3mm.</t>
  </si>
  <si>
    <t>MEDALLAS DEPORTIVAS, En zamak, acabado en brillante o envejecido en PLATA de 5 cms de diámetro, en alto relieve, en el anverso logo Institucional, en el reverso el nombre del torneo, disciplina y puesto a premiar con cordón en colores institucionales. Espesor de la medalla 3mm.</t>
  </si>
  <si>
    <t>MEDALLAS DEPORTIVAS, En zamak, acabado en brillante o envejecido en oro de 5 cms de diámetro, en alto relieve, en el anverso logo Institucional, en el reverso el nombre del torneo, disciplina y puesto a premiar con cinta ancha y logo del instituto impresa en ella, Espesor de la medalla 3mm.</t>
  </si>
  <si>
    <t>PLACAS DE RECONOCIMIENTO, Elaborada en MDF de 10x15cms, grosor 15 mm, con lámina en aluminio de 12x7cms sublimada a full color, pedir leyenda o escrito en esta al area de comunicaciones del INDERBU.</t>
  </si>
  <si>
    <t>TROFEOS CAMPEÓN, MEDIDAS: 40 cms de altura, más figura de aproximadamente 10cms en polipropileno alusiva al deporte a premiar (Futbol, Futbol de salón, Baloncesto, Voleibol, tejo, minitejo, bolo criollo, ajedrez, billar y figura de premiación universal) con base en melamínica de 11 x 8 x 3 cms, con dos laterales, 1 elevador, 1 sección de tubo americano. La placa que va pegada al trofeo de 10 x 2,5 cm en material de aluminio.</t>
  </si>
  <si>
    <t>TROFEOS SUBCAMPEÓN, Medidas: 35 cms de altura, más figura de aproximadamente 10cms en polipropileno alusiva al deporte a premiar (Futbol, Futbol de salón, Baloncesto, Voleibol, tejo, minitejo, bolo criollo, ajedrez, billar y figura de premiación universal) con base en melamínica de 11 x 8 x 3 cms, con dos laterales, 1 elevador, 1 sección de tubo americano. La placa que va pegada al trofeo de 10 x 2,5 cm en material de aluminio</t>
  </si>
  <si>
    <t>TROFEOS TERCER PUESTO, Medidas: 25 cms de altura, más figura de aproximadamente 10cms en polipropileno alusiva al deporte a premiar (Futbol, Futbol de salón, Baloncesto, Voleibol, tejo, minitejo, bolo criollo, ajedrez, billar y figura de premiación universal) con base en melamínica de 11 x 8 x 3 cms, con dos laterales, 1 elevador, 1 sección de tubo americano. La placa que va pegada al trofeo de 10 x 2,5 en material de aluminio</t>
  </si>
  <si>
    <t>TOTAL ACTIVIDAD 1.1.3.</t>
  </si>
  <si>
    <t xml:space="preserve">1.2 Producto 2. Servicio de Organización de Eventos Recreativos Comunitarios
</t>
  </si>
  <si>
    <t>1.2.1 ACTIVIDAD 4:  Garantizar la  operatividad  necesaria para la realización de los eventos recreativos y de aprovechamiento del tiempo libre (Vacaciones Recreativas y Festivales deportivos y recreativos  Comunitarios)</t>
  </si>
  <si>
    <t xml:space="preserve">SERVICIOS PRESTADOS A LAS EMPRESAS Y SERVICIOS DE PRODUCCION </t>
  </si>
  <si>
    <t>Contar con el personal de apoyo a la gestión  como  monitores recreativos  en el desarrollo de cada una de las fases que se requieran en el desarrollo de las diferentes actividades, y festivales  que sean requeridos en el desarrollo del proyecto.</t>
  </si>
  <si>
    <t>TRANSPORTE</t>
  </si>
  <si>
    <t>Adquisición de insumos de papelería material promocional, material impreso</t>
  </si>
  <si>
    <t>Contar con el servicio de primeros auxilios para el desarrollo de los eventos recreativos y deportivos comunitarios</t>
  </si>
  <si>
    <t>TOTAL ACTIVIDAD 1.2.1.</t>
  </si>
  <si>
    <t>1.2.2 ACTIVIDAD 5 : Contar con los servicios de apoyo técnico y logístico, en las diferentes fases de los eventos deportivos, recreativos y aprovechamiento del tiempo libre que se realicen a través del INDERBU</t>
  </si>
  <si>
    <t>Contar con servicios profesionales en diferentes áreas</t>
  </si>
  <si>
    <t>Contar con el servicio de persona natural o  jurídica que preste los servicios como gestor en el desarrollo de cada una de las fases que se requieran en el desarrollo de las diferentes actividades, eventos y torneos que sean requeridos en el desarrollo del proyecto.</t>
  </si>
  <si>
    <t>Contar con el servicio de persona natural o  jurídica que preste los servicios de transporte del material deportivo y recreativo a los diferentes lugares donde se dersarrollen  las diferentes actividades, eventos y torneos deportivos, recreativos y de aprovechamiento del tiempo libre.</t>
  </si>
  <si>
    <t>Contar con el servicio de persona natural o  jurídica que preste el servicio de operador logistico que  se requiera en la producción y realización de actos de inauguración, clausura, festivales, bingos, eventos artisticos, culturales, recremach, juegos atutóctonos, vacaciones recreativas, torneos,  entre otros que se programen en desarrollo del proyecto</t>
  </si>
  <si>
    <t>TOTAL ACTIVIDAD 1.2.2.</t>
  </si>
  <si>
    <t>V°B°  PEDRO ALONSO BALLESTEROS MIRANDA</t>
  </si>
  <si>
    <t>Director INDERBU</t>
  </si>
  <si>
    <t>Proyectó y elaboró: José Dolores Valoyes: Profesional externo</t>
  </si>
  <si>
    <t xml:space="preserve">NOMBRE DE PROYECTO:  DESARROLLO DE EVENTOS DEPORTIVOS Y RECREATIVOS SOCIOCOMUNITARIOS PARA EL APROVECHAMIENTO DEL TIEMPO LIBRE EN EL MUNICIPIO DE BUCARAMANGA. </t>
  </si>
  <si>
    <t>1.1 Producto. 1.</t>
  </si>
  <si>
    <t>Servicio de de organización de eventos deportivos comunitarios</t>
  </si>
  <si>
    <t>ENE</t>
  </si>
  <si>
    <t>FEB</t>
  </si>
  <si>
    <t>MAR</t>
  </si>
  <si>
    <t>ABR</t>
  </si>
  <si>
    <t>MAY</t>
  </si>
  <si>
    <t>JUN</t>
  </si>
  <si>
    <t>JUL</t>
  </si>
  <si>
    <t>AGOS</t>
  </si>
  <si>
    <t>SEPT</t>
  </si>
  <si>
    <t>OCT</t>
  </si>
  <si>
    <t>NOV</t>
  </si>
  <si>
    <t>DIC</t>
  </si>
  <si>
    <t>1.1.1 ACTIVIDAD 1:  Garantizar  la operatividad necesaria en  la organización y ejecución de los juegos deportivos comunitarios y eventos deportivos con grupos de población vulnerable</t>
  </si>
  <si>
    <t>1.1.2 ACTIVIDAD 2: Disponer de la implementación deportiva específica necesaria y uniformidad para el desarrollo de los juegos deportivos comunitaros y eventos deportivos con grupos de población vulnerable</t>
  </si>
  <si>
    <t>1.2 Producto. 2.</t>
  </si>
  <si>
    <t>Servicio de Organización de Eventos Recreativos Comunitarios</t>
  </si>
  <si>
    <t>1.2.2 ACTIVIDAD 5 : Contar con los  servicios  de apoyo  técnico y logístico, en las diferentes  fases de los eventos deportivos, recreativos y aprovechamiento del tiempo libre que se realicen a través del INDERBU</t>
  </si>
  <si>
    <r>
      <t xml:space="preserve">V°B° PEDRO ALONSO BALLESTEROS MIRANDA
</t>
    </r>
    <r>
      <rPr>
        <sz val="11"/>
        <color theme="1"/>
        <rFont val="Arial"/>
        <family val="2"/>
      </rPr>
      <t xml:space="preserve">Director General </t>
    </r>
  </si>
  <si>
    <t>Proyectó/ Lina Constanza Correa Cardona-Profesional Universitario</t>
  </si>
  <si>
    <t>INSTITUTO DE LA JUVENTUD, EL DEPORTE Y LA RECREACIÓN DE BUCARAMANGA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</si>
</sst>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&quot;$&quot;\ #,##0"/>
    <numFmt numFmtId="167" formatCode="0.0"/>
    <numFmt numFmtId="168" formatCode="_(&quot;$&quot;\ * #,##0.00_);_(&quot;$&quot;\ * \(#,##0.00\);_(&quot;$&quot;\ * &quot;-&quot;??_);_(@_)"/>
    <numFmt numFmtId="169" formatCode="_-&quot;$&quot;* #,##0_-;\-&quot;$&quot;* #,##0_-;_-&quot;$&quot;* &quot;-&quot;_-;_-@_-"/>
    <numFmt numFmtId="170" formatCode="_(&quot;$&quot;\ * #,##0_);_(&quot;$&quot;\ * \(#,##0\);_(&quot;$&quot;\ * &quot;-&quot;??_);_(@_)"/>
    <numFmt numFmtId="171" formatCode="_(&quot;$&quot;\ * #,##0.0000_);_(&quot;$&quot;\ * \(#,##0.0000\);_(&quot;$&quot;\ * &quot;-&quot;??_);_(@_)"/>
    <numFmt numFmtId="172" formatCode="&quot;$&quot;\ #,##0.00_);[Red]\(&quot;$&quot;\ #,##0.00\)"/>
    <numFmt numFmtId="173" formatCode="_-* #,##0_-;\-* #,##0_-;_-* &quot;-&quot;??_-;_-@_-"/>
    <numFmt numFmtId="174" formatCode="_-[$$-240A]\ * #,##0.00_-;\-[$$-240A]\ * #,##0.00_-;_-[$$-240A]\ * &quot;-&quot;??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14"/>
      <color rgb="FFFF000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rgb="FF00B05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</cellStyleXfs>
  <cellXfs count="320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1" fillId="0" borderId="8" xfId="0" applyFont="1" applyBorder="1"/>
    <xf numFmtId="0" fontId="1" fillId="0" borderId="2" xfId="0" applyFont="1" applyBorder="1"/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66" fontId="0" fillId="0" borderId="0" xfId="0" applyNumberFormat="1"/>
    <xf numFmtId="0" fontId="11" fillId="2" borderId="59" xfId="0" applyFont="1" applyFill="1" applyBorder="1" applyAlignment="1">
      <alignment horizontal="center" vertical="center" wrapText="1"/>
    </xf>
    <xf numFmtId="0" fontId="11" fillId="2" borderId="59" xfId="0" applyFont="1" applyFill="1" applyBorder="1" applyAlignment="1">
      <alignment horizontal="left" vertical="center" wrapText="1"/>
    </xf>
    <xf numFmtId="0" fontId="11" fillId="2" borderId="25" xfId="0" applyFont="1" applyFill="1" applyBorder="1" applyAlignment="1">
      <alignment horizontal="center" vertical="center" wrapText="1"/>
    </xf>
    <xf numFmtId="166" fontId="11" fillId="2" borderId="27" xfId="0" applyNumberFormat="1" applyFont="1" applyFill="1" applyBorder="1" applyAlignment="1">
      <alignment horizontal="center" vertical="center" wrapText="1"/>
    </xf>
    <xf numFmtId="166" fontId="11" fillId="2" borderId="27" xfId="0" applyNumberFormat="1" applyFont="1" applyFill="1" applyBorder="1" applyAlignment="1">
      <alignment horizontal="right" vertical="center" wrapText="1"/>
    </xf>
    <xf numFmtId="43" fontId="11" fillId="2" borderId="33" xfId="3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1" fillId="2" borderId="60" xfId="0" applyFont="1" applyFill="1" applyBorder="1" applyAlignment="1">
      <alignment horizontal="center" vertical="center"/>
    </xf>
    <xf numFmtId="0" fontId="11" fillId="2" borderId="60" xfId="0" applyFont="1" applyFill="1" applyBorder="1" applyAlignment="1">
      <alignment horizontal="left" vertical="center" wrapText="1"/>
    </xf>
    <xf numFmtId="167" fontId="11" fillId="2" borderId="22" xfId="0" applyNumberFormat="1" applyFont="1" applyFill="1" applyBorder="1" applyAlignment="1">
      <alignment horizontal="center" vertical="center" wrapText="1"/>
    </xf>
    <xf numFmtId="166" fontId="11" fillId="2" borderId="1" xfId="3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right" vertical="center" wrapText="1"/>
    </xf>
    <xf numFmtId="166" fontId="11" fillId="2" borderId="1" xfId="3" applyNumberFormat="1" applyFont="1" applyFill="1" applyBorder="1" applyAlignment="1">
      <alignment vertical="center"/>
    </xf>
    <xf numFmtId="43" fontId="11" fillId="2" borderId="7" xfId="3" applyFont="1" applyFill="1" applyBorder="1" applyAlignment="1">
      <alignment vertical="center"/>
    </xf>
    <xf numFmtId="0" fontId="11" fillId="2" borderId="61" xfId="0" applyFont="1" applyFill="1" applyBorder="1" applyAlignment="1">
      <alignment horizontal="center" vertical="center"/>
    </xf>
    <xf numFmtId="0" fontId="11" fillId="2" borderId="53" xfId="0" applyFont="1" applyFill="1" applyBorder="1" applyAlignment="1">
      <alignment horizontal="left" vertical="center" wrapText="1"/>
    </xf>
    <xf numFmtId="0" fontId="11" fillId="2" borderId="29" xfId="0" applyFont="1" applyFill="1" applyBorder="1" applyAlignment="1">
      <alignment horizontal="center" vertical="center"/>
    </xf>
    <xf numFmtId="166" fontId="11" fillId="2" borderId="26" xfId="3" applyNumberFormat="1" applyFont="1" applyFill="1" applyBorder="1" applyAlignment="1">
      <alignment horizontal="center" vertical="center" wrapText="1"/>
    </xf>
    <xf numFmtId="166" fontId="11" fillId="2" borderId="26" xfId="0" applyNumberFormat="1" applyFont="1" applyFill="1" applyBorder="1" applyAlignment="1">
      <alignment horizontal="right" vertical="center" wrapText="1"/>
    </xf>
    <xf numFmtId="166" fontId="11" fillId="2" borderId="26" xfId="3" applyNumberFormat="1" applyFont="1" applyFill="1" applyBorder="1" applyAlignment="1">
      <alignment vertical="center"/>
    </xf>
    <xf numFmtId="43" fontId="11" fillId="2" borderId="46" xfId="3" applyFont="1" applyFill="1" applyBorder="1" applyAlignment="1">
      <alignment vertical="center"/>
    </xf>
    <xf numFmtId="168" fontId="0" fillId="0" borderId="0" xfId="4" applyFont="1"/>
    <xf numFmtId="169" fontId="7" fillId="2" borderId="19" xfId="5" applyFont="1" applyFill="1" applyBorder="1" applyAlignment="1">
      <alignment horizontal="center" vertical="center" wrapText="1"/>
    </xf>
    <xf numFmtId="169" fontId="7" fillId="2" borderId="20" xfId="5" applyFont="1" applyFill="1" applyBorder="1" applyAlignment="1">
      <alignment horizontal="center" vertical="center" wrapText="1"/>
    </xf>
    <xf numFmtId="168" fontId="7" fillId="2" borderId="20" xfId="4" applyFont="1" applyFill="1" applyBorder="1" applyAlignment="1">
      <alignment horizontal="center" vertical="center" wrapText="1"/>
    </xf>
    <xf numFmtId="170" fontId="7" fillId="2" borderId="20" xfId="4" applyNumberFormat="1" applyFont="1" applyFill="1" applyBorder="1" applyAlignment="1">
      <alignment horizontal="center" vertical="center" wrapText="1"/>
    </xf>
    <xf numFmtId="168" fontId="7" fillId="2" borderId="21" xfId="4" applyFont="1" applyFill="1" applyBorder="1" applyAlignment="1">
      <alignment horizontal="center" vertical="center" wrapText="1"/>
    </xf>
    <xf numFmtId="168" fontId="0" fillId="0" borderId="0" xfId="0" applyNumberFormat="1"/>
    <xf numFmtId="171" fontId="0" fillId="0" borderId="0" xfId="4" applyNumberFormat="1" applyFont="1"/>
    <xf numFmtId="0" fontId="7" fillId="2" borderId="51" xfId="0" applyFont="1" applyFill="1" applyBorder="1" applyAlignment="1">
      <alignment horizontal="center" vertical="center" wrapText="1"/>
    </xf>
    <xf numFmtId="0" fontId="13" fillId="0" borderId="51" xfId="0" applyFont="1" applyBorder="1" applyAlignment="1">
      <alignment horizontal="left" vertical="top" wrapText="1"/>
    </xf>
    <xf numFmtId="0" fontId="11" fillId="2" borderId="22" xfId="0" applyFont="1" applyFill="1" applyBorder="1" applyAlignment="1">
      <alignment horizontal="center" vertical="center" wrapText="1"/>
    </xf>
    <xf numFmtId="172" fontId="13" fillId="0" borderId="3" xfId="0" applyNumberFormat="1" applyFont="1" applyBorder="1" applyAlignment="1">
      <alignment horizontal="right" vertical="center" wrapText="1"/>
    </xf>
    <xf numFmtId="172" fontId="11" fillId="2" borderId="4" xfId="0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0" xfId="0" applyFont="1" applyFill="1" applyBorder="1" applyAlignment="1">
      <alignment horizontal="center" vertical="center" wrapText="1"/>
    </xf>
    <xf numFmtId="0" fontId="13" fillId="0" borderId="60" xfId="0" applyFont="1" applyBorder="1" applyAlignment="1">
      <alignment horizontal="left" vertical="top" wrapText="1"/>
    </xf>
    <xf numFmtId="172" fontId="13" fillId="0" borderId="6" xfId="0" applyNumberFormat="1" applyFont="1" applyBorder="1" applyAlignment="1">
      <alignment horizontal="right" vertical="center" wrapText="1"/>
    </xf>
    <xf numFmtId="172" fontId="11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61" xfId="0" applyFont="1" applyFill="1" applyBorder="1" applyAlignment="1">
      <alignment horizontal="center" vertical="center" wrapText="1"/>
    </xf>
    <xf numFmtId="0" fontId="13" fillId="0" borderId="61" xfId="0" applyFont="1" applyBorder="1" applyAlignment="1">
      <alignment horizontal="left" vertical="top" wrapText="1"/>
    </xf>
    <xf numFmtId="0" fontId="11" fillId="2" borderId="29" xfId="0" applyFont="1" applyFill="1" applyBorder="1" applyAlignment="1">
      <alignment horizontal="center" vertical="center" wrapText="1"/>
    </xf>
    <xf numFmtId="172" fontId="13" fillId="0" borderId="10" xfId="0" applyNumberFormat="1" applyFont="1" applyBorder="1" applyAlignment="1">
      <alignment horizontal="right" vertical="center" wrapText="1"/>
    </xf>
    <xf numFmtId="172" fontId="11" fillId="2" borderId="11" xfId="0" applyNumberFormat="1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173" fontId="7" fillId="2" borderId="19" xfId="3" applyNumberFormat="1" applyFont="1" applyFill="1" applyBorder="1" applyAlignment="1">
      <alignment horizontal="center" vertical="center"/>
    </xf>
    <xf numFmtId="43" fontId="7" fillId="2" borderId="20" xfId="3" applyFont="1" applyFill="1" applyBorder="1" applyAlignment="1">
      <alignment horizontal="center" vertical="center"/>
    </xf>
    <xf numFmtId="43" fontId="7" fillId="2" borderId="20" xfId="0" applyNumberFormat="1" applyFont="1" applyFill="1" applyBorder="1" applyAlignment="1">
      <alignment horizontal="center" vertical="center"/>
    </xf>
    <xf numFmtId="173" fontId="7" fillId="2" borderId="20" xfId="0" applyNumberFormat="1" applyFont="1" applyFill="1" applyBorder="1" applyAlignment="1">
      <alignment horizontal="center" vertical="center"/>
    </xf>
    <xf numFmtId="173" fontId="7" fillId="2" borderId="21" xfId="0" applyNumberFormat="1" applyFont="1" applyFill="1" applyBorder="1" applyAlignment="1">
      <alignment horizontal="center" vertical="center"/>
    </xf>
    <xf numFmtId="168" fontId="0" fillId="2" borderId="0" xfId="4" applyFont="1" applyFill="1"/>
    <xf numFmtId="173" fontId="0" fillId="0" borderId="0" xfId="0" applyNumberFormat="1"/>
    <xf numFmtId="0" fontId="13" fillId="5" borderId="51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172" fontId="11" fillId="2" borderId="4" xfId="0" applyNumberFormat="1" applyFont="1" applyFill="1" applyBorder="1" applyAlignment="1">
      <alignment horizontal="left" vertical="center" wrapText="1"/>
    </xf>
    <xf numFmtId="0" fontId="13" fillId="5" borderId="60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center" vertical="center" wrapText="1"/>
    </xf>
    <xf numFmtId="172" fontId="11" fillId="2" borderId="1" xfId="0" applyNumberFormat="1" applyFont="1" applyFill="1" applyBorder="1" applyAlignment="1">
      <alignment horizontal="left" vertical="center" wrapText="1"/>
    </xf>
    <xf numFmtId="174" fontId="0" fillId="0" borderId="0" xfId="0" applyNumberFormat="1"/>
    <xf numFmtId="0" fontId="7" fillId="2" borderId="53" xfId="0" applyFont="1" applyFill="1" applyBorder="1" applyAlignment="1">
      <alignment horizontal="center" vertical="center"/>
    </xf>
    <xf numFmtId="0" fontId="13" fillId="5" borderId="53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center" vertical="center"/>
    </xf>
    <xf numFmtId="43" fontId="11" fillId="2" borderId="11" xfId="3" applyFont="1" applyFill="1" applyBorder="1" applyAlignment="1">
      <alignment horizontal="right" vertical="center"/>
    </xf>
    <xf numFmtId="172" fontId="11" fillId="2" borderId="11" xfId="0" applyNumberFormat="1" applyFont="1" applyFill="1" applyBorder="1" applyAlignment="1">
      <alignment horizontal="left" vertical="center" wrapText="1"/>
    </xf>
    <xf numFmtId="173" fontId="11" fillId="2" borderId="11" xfId="3" applyNumberFormat="1" applyFont="1" applyFill="1" applyBorder="1" applyAlignment="1">
      <alignment horizontal="center" vertical="center"/>
    </xf>
    <xf numFmtId="41" fontId="11" fillId="2" borderId="12" xfId="1" applyFont="1" applyFill="1" applyBorder="1" applyAlignment="1">
      <alignment vertical="center"/>
    </xf>
    <xf numFmtId="173" fontId="11" fillId="2" borderId="37" xfId="3" applyNumberFormat="1" applyFont="1" applyFill="1" applyBorder="1" applyAlignment="1">
      <alignment horizontal="center" vertical="center"/>
    </xf>
    <xf numFmtId="174" fontId="14" fillId="2" borderId="27" xfId="3" applyNumberFormat="1" applyFont="1" applyFill="1" applyBorder="1" applyAlignment="1">
      <alignment horizontal="center" vertical="center"/>
    </xf>
    <xf numFmtId="0" fontId="11" fillId="2" borderId="27" xfId="0" applyFont="1" applyFill="1" applyBorder="1"/>
    <xf numFmtId="41" fontId="11" fillId="2" borderId="33" xfId="1" applyFont="1" applyFill="1" applyBorder="1" applyAlignment="1">
      <alignment vertical="center"/>
    </xf>
    <xf numFmtId="174" fontId="7" fillId="2" borderId="22" xfId="0" applyNumberFormat="1" applyFont="1" applyFill="1" applyBorder="1" applyAlignment="1">
      <alignment horizontal="center" vertical="center" wrapText="1"/>
    </xf>
    <xf numFmtId="174" fontId="7" fillId="2" borderId="1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169" fontId="11" fillId="2" borderId="1" xfId="5" applyFont="1" applyFill="1" applyBorder="1" applyAlignment="1">
      <alignment horizontal="center" vertical="center" wrapText="1"/>
    </xf>
    <xf numFmtId="169" fontId="11" fillId="2" borderId="1" xfId="5" applyFont="1" applyFill="1" applyBorder="1" applyAlignment="1">
      <alignment horizontal="center" vertical="center"/>
    </xf>
    <xf numFmtId="169" fontId="11" fillId="2" borderId="7" xfId="5" applyFont="1" applyFill="1" applyBorder="1" applyAlignment="1">
      <alignment vertical="center"/>
    </xf>
    <xf numFmtId="0" fontId="7" fillId="2" borderId="53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vertical="center" wrapText="1"/>
    </xf>
    <xf numFmtId="0" fontId="11" fillId="2" borderId="26" xfId="0" applyFont="1" applyFill="1" applyBorder="1" applyAlignment="1">
      <alignment horizontal="center" vertical="center"/>
    </xf>
    <xf numFmtId="169" fontId="11" fillId="2" borderId="26" xfId="5" applyFont="1" applyFill="1" applyBorder="1" applyAlignment="1">
      <alignment horizontal="center" vertical="center" wrapText="1"/>
    </xf>
    <xf numFmtId="169" fontId="11" fillId="2" borderId="46" xfId="5" applyFont="1" applyFill="1" applyBorder="1" applyAlignment="1">
      <alignment vertical="center"/>
    </xf>
    <xf numFmtId="173" fontId="7" fillId="2" borderId="20" xfId="3" applyNumberFormat="1" applyFont="1" applyFill="1" applyBorder="1" applyAlignment="1">
      <alignment horizontal="center" vertical="center"/>
    </xf>
    <xf numFmtId="43" fontId="11" fillId="2" borderId="21" xfId="0" applyNumberFormat="1" applyFont="1" applyFill="1" applyBorder="1" applyAlignment="1">
      <alignment vertical="center"/>
    </xf>
    <xf numFmtId="0" fontId="11" fillId="2" borderId="5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174" fontId="11" fillId="2" borderId="4" xfId="0" applyNumberFormat="1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74" fontId="11" fillId="2" borderId="1" xfId="0" applyNumberFormat="1" applyFont="1" applyFill="1" applyBorder="1" applyAlignment="1">
      <alignment horizontal="left" vertical="center" wrapText="1"/>
    </xf>
    <xf numFmtId="174" fontId="11" fillId="2" borderId="1" xfId="3" applyNumberFormat="1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11" fillId="2" borderId="54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/>
    </xf>
    <xf numFmtId="174" fontId="15" fillId="0" borderId="17" xfId="0" applyNumberFormat="1" applyFont="1" applyBorder="1" applyAlignment="1">
      <alignment vertical="center"/>
    </xf>
    <xf numFmtId="174" fontId="11" fillId="2" borderId="11" xfId="3" applyNumberFormat="1" applyFont="1" applyFill="1" applyBorder="1" applyAlignment="1">
      <alignment horizontal="center" vertical="center"/>
    </xf>
    <xf numFmtId="43" fontId="11" fillId="2" borderId="11" xfId="3" applyFont="1" applyFill="1" applyBorder="1" applyAlignment="1">
      <alignment vertical="center"/>
    </xf>
    <xf numFmtId="173" fontId="11" fillId="2" borderId="12" xfId="0" applyNumberFormat="1" applyFont="1" applyFill="1" applyBorder="1" applyAlignment="1">
      <alignment vertical="center"/>
    </xf>
    <xf numFmtId="174" fontId="9" fillId="0" borderId="27" xfId="3" applyNumberFormat="1" applyFont="1" applyBorder="1" applyAlignment="1">
      <alignment horizontal="center" vertical="center"/>
    </xf>
    <xf numFmtId="174" fontId="9" fillId="0" borderId="27" xfId="3" applyNumberFormat="1" applyFont="1" applyFill="1" applyBorder="1" applyAlignment="1">
      <alignment vertical="center"/>
    </xf>
    <xf numFmtId="173" fontId="11" fillId="0" borderId="33" xfId="0" applyNumberFormat="1" applyFont="1" applyBorder="1" applyAlignment="1">
      <alignment vertical="center"/>
    </xf>
    <xf numFmtId="174" fontId="9" fillId="0" borderId="22" xfId="0" applyNumberFormat="1" applyFont="1" applyBorder="1" applyAlignment="1">
      <alignment vertical="center"/>
    </xf>
    <xf numFmtId="174" fontId="9" fillId="0" borderId="1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74" fontId="9" fillId="0" borderId="1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vertical="center"/>
    </xf>
    <xf numFmtId="174" fontId="9" fillId="0" borderId="11" xfId="0" applyNumberFormat="1" applyFont="1" applyBorder="1" applyAlignment="1">
      <alignment horizontal="right" vertical="center"/>
    </xf>
    <xf numFmtId="3" fontId="7" fillId="0" borderId="12" xfId="0" applyNumberFormat="1" applyFont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174" fontId="15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173" fontId="4" fillId="0" borderId="0" xfId="0" applyNumberFormat="1" applyFont="1" applyAlignment="1">
      <alignment vertical="center"/>
    </xf>
    <xf numFmtId="170" fontId="4" fillId="0" borderId="0" xfId="4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0" fontId="0" fillId="0" borderId="0" xfId="4" applyNumberFormat="1" applyFont="1"/>
    <xf numFmtId="0" fontId="6" fillId="0" borderId="0" xfId="0" applyFont="1" applyAlignment="1">
      <alignment vertical="center"/>
    </xf>
    <xf numFmtId="170" fontId="1" fillId="0" borderId="0" xfId="4" applyNumberFormat="1" applyFont="1"/>
    <xf numFmtId="0" fontId="8" fillId="3" borderId="8" xfId="0" applyFont="1" applyFill="1" applyBorder="1" applyAlignment="1">
      <alignment vertical="center" wrapText="1"/>
    </xf>
    <xf numFmtId="0" fontId="8" fillId="3" borderId="22" xfId="0" applyFont="1" applyFill="1" applyBorder="1" applyAlignment="1">
      <alignment vertical="center" wrapText="1"/>
    </xf>
    <xf numFmtId="17" fontId="8" fillId="3" borderId="1" xfId="0" applyNumberFormat="1" applyFont="1" applyFill="1" applyBorder="1" applyAlignment="1">
      <alignment horizontal="center" vertical="center"/>
    </xf>
    <xf numFmtId="17" fontId="8" fillId="3" borderId="7" xfId="0" applyNumberFormat="1" applyFont="1" applyFill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17" fontId="11" fillId="6" borderId="1" xfId="0" applyNumberFormat="1" applyFont="1" applyFill="1" applyBorder="1" applyAlignment="1">
      <alignment horizontal="center" vertical="center"/>
    </xf>
    <xf numFmtId="17" fontId="8" fillId="4" borderId="1" xfId="0" applyNumberFormat="1" applyFont="1" applyFill="1" applyBorder="1" applyAlignment="1">
      <alignment horizontal="center" vertical="center"/>
    </xf>
    <xf numFmtId="17" fontId="4" fillId="4" borderId="1" xfId="0" applyNumberFormat="1" applyFont="1" applyFill="1" applyBorder="1" applyAlignment="1">
      <alignment horizontal="center" vertical="center"/>
    </xf>
    <xf numFmtId="17" fontId="11" fillId="7" borderId="7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" fontId="11" fillId="2" borderId="1" xfId="0" applyNumberFormat="1" applyFont="1" applyFill="1" applyBorder="1" applyAlignment="1">
      <alignment horizontal="center" vertical="center"/>
    </xf>
    <xf numFmtId="1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" fontId="19" fillId="6" borderId="1" xfId="0" applyNumberFormat="1" applyFont="1" applyFill="1" applyBorder="1" applyAlignment="1">
      <alignment horizontal="center" vertical="center"/>
    </xf>
    <xf numFmtId="17" fontId="19" fillId="4" borderId="1" xfId="0" applyNumberFormat="1" applyFont="1" applyFill="1" applyBorder="1" applyAlignment="1">
      <alignment horizontal="center" vertical="center"/>
    </xf>
    <xf numFmtId="17" fontId="19" fillId="8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7" fontId="11" fillId="2" borderId="7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left" vertical="center" wrapText="1"/>
    </xf>
    <xf numFmtId="17" fontId="4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" fontId="4" fillId="0" borderId="11" xfId="0" applyNumberFormat="1" applyFont="1" applyBorder="1" applyAlignment="1">
      <alignment horizontal="center" vertical="center"/>
    </xf>
    <xf numFmtId="17" fontId="11" fillId="6" borderId="11" xfId="0" applyNumberFormat="1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17" fontId="4" fillId="4" borderId="11" xfId="0" applyNumberFormat="1" applyFont="1" applyFill="1" applyBorder="1" applyAlignment="1">
      <alignment horizontal="center" vertical="center"/>
    </xf>
    <xf numFmtId="17" fontId="11" fillId="7" borderId="1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31" xfId="0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0" borderId="4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11" xfId="0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11" fillId="0" borderId="47" xfId="0" applyNumberFormat="1" applyFont="1" applyBorder="1" applyAlignment="1">
      <alignment horizontal="left" vertical="center"/>
    </xf>
    <xf numFmtId="3" fontId="11" fillId="0" borderId="40" xfId="0" applyNumberFormat="1" applyFont="1" applyBorder="1" applyAlignment="1">
      <alignment horizontal="left" vertical="center"/>
    </xf>
    <xf numFmtId="3" fontId="11" fillId="0" borderId="41" xfId="0" applyNumberFormat="1" applyFont="1" applyBorder="1" applyAlignment="1">
      <alignment horizontal="left" vertical="center"/>
    </xf>
    <xf numFmtId="3" fontId="11" fillId="0" borderId="8" xfId="0" applyNumberFormat="1" applyFont="1" applyBorder="1" applyAlignment="1">
      <alignment horizontal="left" vertical="center"/>
    </xf>
    <xf numFmtId="3" fontId="11" fillId="0" borderId="2" xfId="0" applyNumberFormat="1" applyFont="1" applyBorder="1" applyAlignment="1">
      <alignment horizontal="left" vertical="center"/>
    </xf>
    <xf numFmtId="3" fontId="11" fillId="0" borderId="9" xfId="0" applyNumberFormat="1" applyFont="1" applyBorder="1" applyAlignment="1">
      <alignment horizontal="left" vertical="center"/>
    </xf>
    <xf numFmtId="3" fontId="11" fillId="0" borderId="48" xfId="0" applyNumberFormat="1" applyFont="1" applyBorder="1" applyAlignment="1">
      <alignment horizontal="left" vertical="center"/>
    </xf>
    <xf numFmtId="3" fontId="11" fillId="0" borderId="49" xfId="0" applyNumberFormat="1" applyFont="1" applyBorder="1" applyAlignment="1">
      <alignment horizontal="left" vertical="center"/>
    </xf>
    <xf numFmtId="3" fontId="11" fillId="0" borderId="5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51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 wrapText="1"/>
    </xf>
    <xf numFmtId="0" fontId="11" fillId="2" borderId="67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left" vertical="center" wrapText="1"/>
    </xf>
    <xf numFmtId="0" fontId="7" fillId="2" borderId="57" xfId="0" applyFont="1" applyFill="1" applyBorder="1" applyAlignment="1">
      <alignment horizontal="left" vertical="center" wrapText="1"/>
    </xf>
    <xf numFmtId="0" fontId="7" fillId="2" borderId="58" xfId="0" applyFont="1" applyFill="1" applyBorder="1" applyAlignment="1">
      <alignment horizontal="left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5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2" xfId="0" applyFont="1" applyFill="1" applyBorder="1" applyAlignment="1">
      <alignment horizontal="left"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/>
    </xf>
    <xf numFmtId="0" fontId="7" fillId="2" borderId="64" xfId="0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left" vertical="center" wrapText="1"/>
    </xf>
    <xf numFmtId="0" fontId="7" fillId="2" borderId="20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6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62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7" fillId="2" borderId="58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45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59" xfId="0" applyFont="1" applyFill="1" applyBorder="1" applyAlignment="1">
      <alignment horizontal="center" vertical="center" wrapText="1"/>
    </xf>
    <xf numFmtId="0" fontId="7" fillId="2" borderId="60" xfId="0" applyFont="1" applyFill="1" applyBorder="1" applyAlignment="1">
      <alignment horizontal="center" vertical="center" wrapText="1"/>
    </xf>
    <xf numFmtId="0" fontId="7" fillId="2" borderId="5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7" fillId="0" borderId="2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8" fillId="0" borderId="48" xfId="0" applyFont="1" applyBorder="1" applyAlignment="1">
      <alignment vertical="center" wrapText="1"/>
    </xf>
    <xf numFmtId="0" fontId="8" fillId="0" borderId="5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</cellXfs>
  <cellStyles count="6">
    <cellStyle name="Millares" xfId="3" builtinId="3"/>
    <cellStyle name="Millares [0]" xfId="1" builtinId="6"/>
    <cellStyle name="Millares 2" xfId="2" xr:uid="{211B3AF7-4EA6-4775-AF3B-ABBA84719C70}"/>
    <cellStyle name="Moneda [0] 2" xfId="5" xr:uid="{EDEC8AAA-B357-4812-ADAE-F83980A8F07A}"/>
    <cellStyle name="Moneda 2" xfId="4" xr:uid="{FC8D57DF-DD4B-411F-9888-CCC890C66EC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340519</xdr:colOff>
      <xdr:row>1</xdr:row>
      <xdr:rowOff>309563</xdr:rowOff>
    </xdr:from>
    <xdr:to>
      <xdr:col>1</xdr:col>
      <xdr:colOff>1109468</xdr:colOff>
      <xdr:row>5</xdr:row>
      <xdr:rowOff>111920</xdr:rowOff>
    </xdr:to>
    <xdr:pic>
      <xdr:nvPicPr>
        <xdr:cNvPr id="2" name="4 Imagen" descr="Escudo Alcaldia.BMP">
          <a:extLst>
            <a:ext uri="{FF2B5EF4-FFF2-40B4-BE49-F238E27FC236}">
              <a16:creationId xmlns:a16="http://schemas.microsoft.com/office/drawing/2014/main" id="{85A27619-E1D0-440C-9002-8B90F8EA52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969" y="309563"/>
          <a:ext cx="768949" cy="631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2</xdr:row>
      <xdr:rowOff>76200</xdr:rowOff>
    </xdr:from>
    <xdr:to>
      <xdr:col>1</xdr:col>
      <xdr:colOff>1019175</xdr:colOff>
      <xdr:row>5</xdr:row>
      <xdr:rowOff>144072</xdr:rowOff>
    </xdr:to>
    <xdr:pic>
      <xdr:nvPicPr>
        <xdr:cNvPr id="2" name="4 Imagen" descr="Escudo Alcaldia.BMP">
          <a:extLst>
            <a:ext uri="{FF2B5EF4-FFF2-40B4-BE49-F238E27FC236}">
              <a16:creationId xmlns:a16="http://schemas.microsoft.com/office/drawing/2014/main" id="{0F5628CB-ED7A-4BC4-8E5F-09CC4F172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266700"/>
          <a:ext cx="752475" cy="6107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2B39E-641D-469C-B06D-8F54D7CDB341}">
  <dimension ref="B2:O27"/>
  <sheetViews>
    <sheetView tabSelected="1" zoomScaleNormal="100" workbookViewId="0"/>
  </sheetViews>
  <sheetFormatPr baseColWidth="10" defaultRowHeight="15" x14ac:dyDescent="0.25"/>
  <cols>
    <col min="1" max="1" width="5.7109375" customWidth="1"/>
    <col min="2" max="2" width="12" customWidth="1"/>
    <col min="3" max="3" width="15.85546875" customWidth="1"/>
  </cols>
  <sheetData>
    <row r="2" spans="2:15" ht="15.75" thickBot="1" x14ac:dyDescent="0.3"/>
    <row r="3" spans="2:15" ht="18.75" x14ac:dyDescent="0.3">
      <c r="B3" s="179" t="s">
        <v>130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1"/>
    </row>
    <row r="4" spans="2:15" ht="19.5" thickBot="1" x14ac:dyDescent="0.35">
      <c r="B4" s="182" t="s">
        <v>8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4"/>
    </row>
    <row r="5" spans="2:15" ht="15.75" thickBot="1" x14ac:dyDescent="0.3"/>
    <row r="6" spans="2:15" x14ac:dyDescent="0.25">
      <c r="B6" s="189" t="s">
        <v>0</v>
      </c>
      <c r="C6" s="190"/>
      <c r="D6" s="185" t="s">
        <v>46</v>
      </c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6"/>
    </row>
    <row r="7" spans="2:15" x14ac:dyDescent="0.25">
      <c r="B7" s="191"/>
      <c r="C7" s="192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8"/>
    </row>
    <row r="8" spans="2:15" ht="7.5" customHeight="1" x14ac:dyDescent="0.25">
      <c r="B8" s="5"/>
      <c r="C8" s="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3"/>
    </row>
    <row r="9" spans="2:15" x14ac:dyDescent="0.25">
      <c r="B9" s="178" t="s">
        <v>2</v>
      </c>
      <c r="C9" s="193" t="s">
        <v>9</v>
      </c>
      <c r="D9" s="187" t="s">
        <v>51</v>
      </c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8"/>
    </row>
    <row r="10" spans="2:15" x14ac:dyDescent="0.25">
      <c r="B10" s="178"/>
      <c r="C10" s="194"/>
      <c r="D10" s="175" t="s">
        <v>52</v>
      </c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7"/>
    </row>
    <row r="11" spans="2:15" x14ac:dyDescent="0.25">
      <c r="B11" s="178"/>
      <c r="C11" s="193" t="s">
        <v>10</v>
      </c>
      <c r="D11" s="175" t="s">
        <v>53</v>
      </c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7"/>
    </row>
    <row r="12" spans="2:15" x14ac:dyDescent="0.25">
      <c r="B12" s="178"/>
      <c r="C12" s="195"/>
      <c r="D12" s="175" t="s">
        <v>54</v>
      </c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7"/>
    </row>
    <row r="13" spans="2:15" ht="7.5" customHeight="1" x14ac:dyDescent="0.25">
      <c r="B13" s="7"/>
      <c r="C13" s="8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4"/>
    </row>
    <row r="14" spans="2:15" ht="30.75" customHeight="1" x14ac:dyDescent="0.25">
      <c r="B14" s="196" t="s">
        <v>3</v>
      </c>
      <c r="C14" s="197"/>
      <c r="D14" s="187" t="s">
        <v>47</v>
      </c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8"/>
    </row>
    <row r="15" spans="2:15" ht="7.5" customHeight="1" x14ac:dyDescent="0.25">
      <c r="B15" s="5"/>
      <c r="C15" s="6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3"/>
    </row>
    <row r="16" spans="2:15" x14ac:dyDescent="0.25">
      <c r="B16" s="178" t="s">
        <v>4</v>
      </c>
      <c r="C16" s="9" t="s">
        <v>55</v>
      </c>
      <c r="D16" s="187" t="s">
        <v>48</v>
      </c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8"/>
    </row>
    <row r="17" spans="2:15" x14ac:dyDescent="0.25">
      <c r="B17" s="178"/>
      <c r="C17" s="193" t="s">
        <v>11</v>
      </c>
      <c r="D17" s="175" t="s">
        <v>49</v>
      </c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7"/>
    </row>
    <row r="18" spans="2:15" x14ac:dyDescent="0.25">
      <c r="B18" s="178"/>
      <c r="C18" s="194"/>
      <c r="D18" s="175" t="s">
        <v>50</v>
      </c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7"/>
    </row>
    <row r="19" spans="2:15" ht="7.5" customHeight="1" x14ac:dyDescent="0.25">
      <c r="B19" s="5"/>
      <c r="C19" s="6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3"/>
    </row>
    <row r="20" spans="2:15" x14ac:dyDescent="0.25">
      <c r="B20" s="200" t="s">
        <v>6</v>
      </c>
      <c r="C20" s="201"/>
      <c r="D20" s="187" t="s">
        <v>56</v>
      </c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8"/>
    </row>
    <row r="21" spans="2:15" x14ac:dyDescent="0.25">
      <c r="B21" s="191"/>
      <c r="C21" s="192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8"/>
    </row>
    <row r="22" spans="2:15" ht="30" customHeight="1" x14ac:dyDescent="0.25">
      <c r="B22" s="200" t="s">
        <v>7</v>
      </c>
      <c r="C22" s="201"/>
      <c r="D22" s="175" t="s">
        <v>57</v>
      </c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7"/>
    </row>
    <row r="23" spans="2:15" x14ac:dyDescent="0.25">
      <c r="B23" s="202"/>
      <c r="C23" s="203"/>
      <c r="D23" s="175" t="s">
        <v>58</v>
      </c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7"/>
    </row>
    <row r="24" spans="2:15" x14ac:dyDescent="0.25">
      <c r="B24" s="202"/>
      <c r="C24" s="203"/>
      <c r="D24" s="175" t="s">
        <v>59</v>
      </c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7"/>
    </row>
    <row r="25" spans="2:15" ht="7.5" customHeight="1" x14ac:dyDescent="0.25">
      <c r="B25" s="5"/>
      <c r="C25" s="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3"/>
    </row>
    <row r="26" spans="2:15" x14ac:dyDescent="0.25">
      <c r="B26" s="200" t="s">
        <v>5</v>
      </c>
      <c r="C26" s="201"/>
      <c r="D26" s="187" t="s">
        <v>60</v>
      </c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8"/>
    </row>
    <row r="27" spans="2:15" ht="15.75" thickBot="1" x14ac:dyDescent="0.3">
      <c r="B27" s="204"/>
      <c r="C27" s="205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9"/>
    </row>
  </sheetData>
  <mergeCells count="26">
    <mergeCell ref="D12:O12"/>
    <mergeCell ref="D11:O11"/>
    <mergeCell ref="D26:O27"/>
    <mergeCell ref="B20:C21"/>
    <mergeCell ref="B22:C24"/>
    <mergeCell ref="B26:C27"/>
    <mergeCell ref="D22:O22"/>
    <mergeCell ref="D20:O21"/>
    <mergeCell ref="D23:O23"/>
    <mergeCell ref="D24:O24"/>
    <mergeCell ref="D10:O10"/>
    <mergeCell ref="D18:O18"/>
    <mergeCell ref="B16:B18"/>
    <mergeCell ref="B3:O3"/>
    <mergeCell ref="B4:O4"/>
    <mergeCell ref="D6:O7"/>
    <mergeCell ref="D9:O9"/>
    <mergeCell ref="B9:B12"/>
    <mergeCell ref="D14:O14"/>
    <mergeCell ref="D16:O16"/>
    <mergeCell ref="B6:C7"/>
    <mergeCell ref="C9:C10"/>
    <mergeCell ref="C11:C12"/>
    <mergeCell ref="C17:C18"/>
    <mergeCell ref="B14:C14"/>
    <mergeCell ref="D17:O17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25857-D51A-4A2E-901E-8B626251DB2D}">
  <dimension ref="B2:O63"/>
  <sheetViews>
    <sheetView zoomScaleNormal="80" workbookViewId="0"/>
  </sheetViews>
  <sheetFormatPr baseColWidth="10" defaultRowHeight="15" x14ac:dyDescent="0.25"/>
  <cols>
    <col min="1" max="1" width="5.28515625" customWidth="1"/>
    <col min="2" max="2" width="21" customWidth="1"/>
    <col min="3" max="3" width="30.140625" customWidth="1"/>
    <col min="4" max="4" width="9.5703125" customWidth="1"/>
    <col min="5" max="5" width="79.7109375" customWidth="1"/>
    <col min="6" max="6" width="12" customWidth="1"/>
    <col min="7" max="7" width="17.5703125" customWidth="1"/>
    <col min="8" max="8" width="16.7109375" customWidth="1"/>
    <col min="9" max="9" width="16.5703125" customWidth="1"/>
    <col min="10" max="10" width="18" customWidth="1"/>
    <col min="11" max="11" width="17.28515625" customWidth="1"/>
    <col min="12" max="12" width="14.28515625" customWidth="1"/>
    <col min="14" max="14" width="22" customWidth="1"/>
    <col min="15" max="15" width="15.5703125" bestFit="1" customWidth="1"/>
  </cols>
  <sheetData>
    <row r="2" spans="2:15" ht="13.5" customHeight="1" thickBot="1" x14ac:dyDescent="0.3">
      <c r="E2" s="15"/>
    </row>
    <row r="3" spans="2:15" x14ac:dyDescent="0.25">
      <c r="B3" s="206"/>
      <c r="C3" s="208" t="s">
        <v>12</v>
      </c>
      <c r="D3" s="209"/>
      <c r="E3" s="209"/>
      <c r="F3" s="209"/>
      <c r="G3" s="209"/>
      <c r="H3" s="209"/>
      <c r="I3" s="212" t="s">
        <v>13</v>
      </c>
      <c r="J3" s="213"/>
      <c r="K3" s="213"/>
      <c r="L3" s="214"/>
    </row>
    <row r="4" spans="2:15" ht="13.5" customHeight="1" x14ac:dyDescent="0.25">
      <c r="B4" s="207"/>
      <c r="C4" s="210"/>
      <c r="D4" s="211"/>
      <c r="E4" s="211"/>
      <c r="F4" s="211"/>
      <c r="G4" s="211"/>
      <c r="H4" s="211"/>
      <c r="I4" s="215" t="s">
        <v>14</v>
      </c>
      <c r="J4" s="216"/>
      <c r="K4" s="216"/>
      <c r="L4" s="217"/>
    </row>
    <row r="5" spans="2:15" ht="12" customHeight="1" x14ac:dyDescent="0.25">
      <c r="B5" s="207"/>
      <c r="C5" s="210"/>
      <c r="D5" s="211"/>
      <c r="E5" s="211"/>
      <c r="F5" s="211"/>
      <c r="G5" s="211"/>
      <c r="H5" s="211"/>
      <c r="I5" s="215" t="s">
        <v>15</v>
      </c>
      <c r="J5" s="216"/>
      <c r="K5" s="216"/>
      <c r="L5" s="217"/>
    </row>
    <row r="6" spans="2:15" ht="15.75" customHeight="1" thickBot="1" x14ac:dyDescent="0.3">
      <c r="B6" s="207"/>
      <c r="C6" s="210"/>
      <c r="D6" s="211"/>
      <c r="E6" s="211"/>
      <c r="F6" s="211"/>
      <c r="G6" s="211"/>
      <c r="H6" s="211"/>
      <c r="I6" s="218" t="s">
        <v>16</v>
      </c>
      <c r="J6" s="219"/>
      <c r="K6" s="219"/>
      <c r="L6" s="220"/>
    </row>
    <row r="7" spans="2:15" ht="15.75" thickBot="1" x14ac:dyDescent="0.3">
      <c r="B7" s="221" t="s">
        <v>61</v>
      </c>
      <c r="C7" s="222"/>
      <c r="D7" s="222"/>
      <c r="E7" s="222"/>
      <c r="F7" s="222"/>
      <c r="G7" s="222"/>
      <c r="H7" s="222"/>
      <c r="I7" s="222"/>
      <c r="J7" s="222"/>
      <c r="K7" s="222"/>
      <c r="L7" s="223"/>
    </row>
    <row r="8" spans="2:15" ht="15.75" thickBot="1" x14ac:dyDescent="0.3">
      <c r="B8" s="224" t="s">
        <v>62</v>
      </c>
      <c r="C8" s="225"/>
      <c r="D8" s="225"/>
      <c r="E8" s="225"/>
      <c r="F8" s="225"/>
      <c r="G8" s="225"/>
      <c r="H8" s="225"/>
      <c r="I8" s="225"/>
      <c r="J8" s="225"/>
      <c r="K8" s="225"/>
      <c r="L8" s="226"/>
    </row>
    <row r="9" spans="2:15" ht="12" customHeight="1" x14ac:dyDescent="0.25">
      <c r="B9" s="227" t="s">
        <v>17</v>
      </c>
      <c r="C9" s="229" t="s">
        <v>18</v>
      </c>
      <c r="D9" s="227" t="s">
        <v>19</v>
      </c>
      <c r="E9" s="231" t="s">
        <v>20</v>
      </c>
      <c r="F9" s="233" t="s">
        <v>21</v>
      </c>
      <c r="G9" s="233" t="s">
        <v>22</v>
      </c>
      <c r="H9" s="235">
        <v>2022</v>
      </c>
      <c r="I9" s="237" t="s">
        <v>23</v>
      </c>
      <c r="J9" s="239" t="s">
        <v>24</v>
      </c>
      <c r="K9" s="239"/>
      <c r="L9" s="240"/>
    </row>
    <row r="10" spans="2:15" ht="13.5" customHeight="1" thickBot="1" x14ac:dyDescent="0.3">
      <c r="B10" s="228"/>
      <c r="C10" s="230"/>
      <c r="D10" s="228"/>
      <c r="E10" s="232"/>
      <c r="F10" s="234"/>
      <c r="G10" s="234"/>
      <c r="H10" s="236"/>
      <c r="I10" s="238"/>
      <c r="J10" s="16" t="s">
        <v>25</v>
      </c>
      <c r="K10" s="16" t="s">
        <v>1</v>
      </c>
      <c r="L10" s="17" t="s">
        <v>26</v>
      </c>
      <c r="N10" s="18"/>
    </row>
    <row r="11" spans="2:15" ht="15.75" thickBot="1" x14ac:dyDescent="0.3">
      <c r="B11" s="241" t="s">
        <v>63</v>
      </c>
      <c r="C11" s="243" t="s">
        <v>64</v>
      </c>
      <c r="D11" s="244"/>
      <c r="E11" s="244"/>
      <c r="F11" s="244"/>
      <c r="G11" s="244"/>
      <c r="H11" s="244"/>
      <c r="I11" s="244"/>
      <c r="J11" s="244"/>
      <c r="K11" s="244"/>
      <c r="L11" s="245"/>
    </row>
    <row r="12" spans="2:15" ht="30" customHeight="1" x14ac:dyDescent="0.25">
      <c r="B12" s="241"/>
      <c r="C12" s="246" t="s">
        <v>27</v>
      </c>
      <c r="D12" s="19">
        <v>1</v>
      </c>
      <c r="E12" s="20" t="s">
        <v>65</v>
      </c>
      <c r="F12" s="21">
        <v>0</v>
      </c>
      <c r="G12" s="22">
        <v>0</v>
      </c>
      <c r="H12" s="23">
        <f>G12*F12*D12</f>
        <v>0</v>
      </c>
      <c r="I12" s="23">
        <f>H12</f>
        <v>0</v>
      </c>
      <c r="J12" s="23">
        <v>0</v>
      </c>
      <c r="K12" s="23">
        <v>0</v>
      </c>
      <c r="L12" s="24">
        <v>0</v>
      </c>
      <c r="O12" s="25"/>
    </row>
    <row r="13" spans="2:15" ht="41.25" customHeight="1" x14ac:dyDescent="0.25">
      <c r="B13" s="241"/>
      <c r="C13" s="246"/>
      <c r="D13" s="26">
        <v>4</v>
      </c>
      <c r="E13" s="27" t="s">
        <v>66</v>
      </c>
      <c r="F13" s="28">
        <v>11</v>
      </c>
      <c r="G13" s="29">
        <v>2500000</v>
      </c>
      <c r="H13" s="30">
        <f>G13*F13*D13</f>
        <v>110000000</v>
      </c>
      <c r="I13" s="30">
        <f>H13</f>
        <v>110000000</v>
      </c>
      <c r="J13" s="31">
        <v>110000000</v>
      </c>
      <c r="K13" s="31">
        <v>0</v>
      </c>
      <c r="L13" s="32">
        <v>0</v>
      </c>
      <c r="O13" s="25"/>
    </row>
    <row r="14" spans="2:15" ht="45" customHeight="1" thickBot="1" x14ac:dyDescent="0.3">
      <c r="B14" s="241"/>
      <c r="C14" s="246"/>
      <c r="D14" s="33">
        <v>6</v>
      </c>
      <c r="E14" s="34" t="s">
        <v>67</v>
      </c>
      <c r="F14" s="35">
        <v>5</v>
      </c>
      <c r="G14" s="36">
        <v>4447738.5333333332</v>
      </c>
      <c r="H14" s="37">
        <f>G14*F14*D14</f>
        <v>133432155.99999999</v>
      </c>
      <c r="I14" s="37">
        <f t="shared" ref="I14" si="0">H14</f>
        <v>133432155.99999999</v>
      </c>
      <c r="J14" s="38">
        <v>88849623</v>
      </c>
      <c r="K14" s="37">
        <v>44582533</v>
      </c>
      <c r="L14" s="39">
        <v>0</v>
      </c>
      <c r="N14" s="40"/>
      <c r="O14" s="40"/>
    </row>
    <row r="15" spans="2:15" ht="15" customHeight="1" thickBot="1" x14ac:dyDescent="0.3">
      <c r="B15" s="241"/>
      <c r="C15" s="247" t="s">
        <v>68</v>
      </c>
      <c r="D15" s="248"/>
      <c r="E15" s="248"/>
      <c r="F15" s="248"/>
      <c r="G15" s="249"/>
      <c r="H15" s="41">
        <f t="shared" ref="H15" si="1">SUM(H12:H14)</f>
        <v>243432156</v>
      </c>
      <c r="I15" s="42">
        <f>SUM(I12:I14)</f>
        <v>243432156</v>
      </c>
      <c r="J15" s="43">
        <f>SUM(J12:J14)</f>
        <v>198849623</v>
      </c>
      <c r="K15" s="44">
        <f t="shared" ref="K15:L15" si="2">SUM(K12:K14)</f>
        <v>44582533</v>
      </c>
      <c r="L15" s="45">
        <f t="shared" si="2"/>
        <v>0</v>
      </c>
      <c r="N15" s="40"/>
      <c r="O15" s="46"/>
    </row>
    <row r="16" spans="2:15" ht="15.75" thickBot="1" x14ac:dyDescent="0.3">
      <c r="B16" s="241"/>
      <c r="C16" s="250" t="s">
        <v>69</v>
      </c>
      <c r="D16" s="250"/>
      <c r="E16" s="250"/>
      <c r="F16" s="250"/>
      <c r="G16" s="250"/>
      <c r="H16" s="250"/>
      <c r="I16" s="250"/>
      <c r="J16" s="250"/>
      <c r="K16" s="250"/>
      <c r="L16" s="251"/>
      <c r="N16" s="47"/>
    </row>
    <row r="17" spans="2:15" ht="63.75" x14ac:dyDescent="0.25">
      <c r="B17" s="241"/>
      <c r="C17" s="252" t="s">
        <v>28</v>
      </c>
      <c r="D17" s="48">
        <v>51</v>
      </c>
      <c r="E17" s="49" t="s">
        <v>70</v>
      </c>
      <c r="F17" s="50">
        <v>3</v>
      </c>
      <c r="G17" s="51">
        <v>171048.4</v>
      </c>
      <c r="H17" s="52">
        <f>G17*D17</f>
        <v>8723468.4000000004</v>
      </c>
      <c r="I17" s="52">
        <f>H17*1.19</f>
        <v>10380927.396</v>
      </c>
      <c r="J17" s="52">
        <f>I17</f>
        <v>10380927.396</v>
      </c>
      <c r="K17" s="53"/>
      <c r="L17" s="54"/>
      <c r="N17" s="47"/>
    </row>
    <row r="18" spans="2:15" ht="51" x14ac:dyDescent="0.25">
      <c r="B18" s="241"/>
      <c r="C18" s="246"/>
      <c r="D18" s="55">
        <v>48</v>
      </c>
      <c r="E18" s="56" t="s">
        <v>71</v>
      </c>
      <c r="F18" s="50">
        <v>3</v>
      </c>
      <c r="G18" s="57">
        <v>121698.2</v>
      </c>
      <c r="H18" s="58">
        <f t="shared" ref="H18:H27" si="3">G18*D18</f>
        <v>5841513.5999999996</v>
      </c>
      <c r="I18" s="58">
        <f t="shared" ref="I18:I27" si="4">H18*1.19</f>
        <v>6951401.1839999994</v>
      </c>
      <c r="J18" s="58">
        <f t="shared" ref="J18:J27" si="5">I18</f>
        <v>6951401.1839999994</v>
      </c>
      <c r="K18" s="59"/>
      <c r="L18" s="60"/>
      <c r="N18" s="47"/>
    </row>
    <row r="19" spans="2:15" ht="38.25" x14ac:dyDescent="0.25">
      <c r="B19" s="241"/>
      <c r="C19" s="246"/>
      <c r="D19" s="55">
        <v>73</v>
      </c>
      <c r="E19" s="56" t="s">
        <v>72</v>
      </c>
      <c r="F19" s="50">
        <v>3</v>
      </c>
      <c r="G19" s="57">
        <v>110962</v>
      </c>
      <c r="H19" s="58">
        <f t="shared" si="3"/>
        <v>8100226</v>
      </c>
      <c r="I19" s="58">
        <f t="shared" si="4"/>
        <v>9639268.9399999995</v>
      </c>
      <c r="J19" s="58">
        <f t="shared" si="5"/>
        <v>9639268.9399999995</v>
      </c>
      <c r="K19" s="59"/>
      <c r="L19" s="60"/>
      <c r="N19" s="47"/>
    </row>
    <row r="20" spans="2:15" ht="51" x14ac:dyDescent="0.25">
      <c r="B20" s="241"/>
      <c r="C20" s="246"/>
      <c r="D20" s="55">
        <v>35</v>
      </c>
      <c r="E20" s="56" t="s">
        <v>73</v>
      </c>
      <c r="F20" s="50">
        <v>3</v>
      </c>
      <c r="G20" s="57">
        <v>74162.2</v>
      </c>
      <c r="H20" s="58">
        <f t="shared" si="3"/>
        <v>2595677</v>
      </c>
      <c r="I20" s="58">
        <f t="shared" si="4"/>
        <v>3088855.63</v>
      </c>
      <c r="J20" s="58">
        <f t="shared" si="5"/>
        <v>3088855.63</v>
      </c>
      <c r="K20" s="59"/>
      <c r="L20" s="60"/>
      <c r="N20" s="47"/>
    </row>
    <row r="21" spans="2:15" ht="51" x14ac:dyDescent="0.25">
      <c r="B21" s="241"/>
      <c r="C21" s="246"/>
      <c r="D21" s="55">
        <v>43</v>
      </c>
      <c r="E21" s="56" t="s">
        <v>74</v>
      </c>
      <c r="F21" s="50">
        <v>3</v>
      </c>
      <c r="G21" s="57">
        <v>73962.2</v>
      </c>
      <c r="H21" s="58">
        <f t="shared" si="3"/>
        <v>3180374.6</v>
      </c>
      <c r="I21" s="58">
        <f t="shared" si="4"/>
        <v>3784645.7739999997</v>
      </c>
      <c r="J21" s="58">
        <f t="shared" si="5"/>
        <v>3784645.7739999997</v>
      </c>
      <c r="K21" s="59"/>
      <c r="L21" s="60"/>
      <c r="N21" s="47"/>
    </row>
    <row r="22" spans="2:15" ht="51" x14ac:dyDescent="0.25">
      <c r="B22" s="241"/>
      <c r="C22" s="246"/>
      <c r="D22" s="55">
        <v>30</v>
      </c>
      <c r="E22" s="56" t="s">
        <v>75</v>
      </c>
      <c r="F22" s="50">
        <v>3</v>
      </c>
      <c r="G22" s="57">
        <v>289633</v>
      </c>
      <c r="H22" s="58">
        <f t="shared" si="3"/>
        <v>8688990</v>
      </c>
      <c r="I22" s="58">
        <f t="shared" si="4"/>
        <v>10339898.1</v>
      </c>
      <c r="J22" s="58">
        <f t="shared" si="5"/>
        <v>10339898.1</v>
      </c>
      <c r="K22" s="59"/>
      <c r="L22" s="60"/>
      <c r="N22" s="47"/>
    </row>
    <row r="23" spans="2:15" ht="51" x14ac:dyDescent="0.25">
      <c r="B23" s="241"/>
      <c r="C23" s="246"/>
      <c r="D23" s="55">
        <v>3</v>
      </c>
      <c r="E23" s="56" t="s">
        <v>76</v>
      </c>
      <c r="F23" s="50">
        <v>3</v>
      </c>
      <c r="G23" s="57">
        <v>729655</v>
      </c>
      <c r="H23" s="58">
        <f t="shared" si="3"/>
        <v>2188965</v>
      </c>
      <c r="I23" s="58">
        <f t="shared" si="4"/>
        <v>2604868.35</v>
      </c>
      <c r="J23" s="58">
        <f t="shared" si="5"/>
        <v>2604868.35</v>
      </c>
      <c r="K23" s="59"/>
      <c r="L23" s="60"/>
      <c r="N23" s="47"/>
    </row>
    <row r="24" spans="2:15" ht="25.5" x14ac:dyDescent="0.25">
      <c r="B24" s="241"/>
      <c r="C24" s="246"/>
      <c r="D24" s="55">
        <v>98</v>
      </c>
      <c r="E24" s="56" t="s">
        <v>77</v>
      </c>
      <c r="F24" s="50">
        <v>3</v>
      </c>
      <c r="G24" s="57">
        <v>34319.599999999999</v>
      </c>
      <c r="H24" s="58">
        <f t="shared" si="3"/>
        <v>3363320.8</v>
      </c>
      <c r="I24" s="58">
        <f t="shared" si="4"/>
        <v>4002351.7519999994</v>
      </c>
      <c r="J24" s="58">
        <f t="shared" si="5"/>
        <v>4002351.7519999994</v>
      </c>
      <c r="K24" s="59"/>
      <c r="L24" s="60"/>
      <c r="N24" s="47"/>
    </row>
    <row r="25" spans="2:15" ht="76.5" x14ac:dyDescent="0.25">
      <c r="B25" s="241"/>
      <c r="C25" s="246"/>
      <c r="D25" s="55">
        <v>19</v>
      </c>
      <c r="E25" s="56" t="s">
        <v>78</v>
      </c>
      <c r="F25" s="50">
        <v>3</v>
      </c>
      <c r="G25" s="57">
        <v>791887.67</v>
      </c>
      <c r="H25" s="58">
        <f t="shared" si="3"/>
        <v>15045865.73</v>
      </c>
      <c r="I25" s="58">
        <f t="shared" si="4"/>
        <v>17904580.218699999</v>
      </c>
      <c r="J25" s="58">
        <f t="shared" si="5"/>
        <v>17904580.218699999</v>
      </c>
      <c r="K25" s="59"/>
      <c r="L25" s="60"/>
      <c r="N25" s="47"/>
    </row>
    <row r="26" spans="2:15" ht="25.5" x14ac:dyDescent="0.25">
      <c r="B26" s="241"/>
      <c r="C26" s="246"/>
      <c r="D26" s="55">
        <v>30</v>
      </c>
      <c r="E26" s="56" t="s">
        <v>79</v>
      </c>
      <c r="F26" s="50">
        <v>3</v>
      </c>
      <c r="G26" s="57">
        <v>365186</v>
      </c>
      <c r="H26" s="58">
        <f t="shared" si="3"/>
        <v>10955580</v>
      </c>
      <c r="I26" s="58">
        <f t="shared" si="4"/>
        <v>13037140.199999999</v>
      </c>
      <c r="J26" s="58">
        <f t="shared" si="5"/>
        <v>13037140.199999999</v>
      </c>
      <c r="K26" s="59"/>
      <c r="L26" s="60"/>
      <c r="N26" s="47"/>
    </row>
    <row r="27" spans="2:15" ht="51.75" thickBot="1" x14ac:dyDescent="0.3">
      <c r="B27" s="241"/>
      <c r="C27" s="246"/>
      <c r="D27" s="61">
        <v>47</v>
      </c>
      <c r="E27" s="62" t="s">
        <v>80</v>
      </c>
      <c r="F27" s="63">
        <v>3</v>
      </c>
      <c r="G27" s="64">
        <v>326600.8</v>
      </c>
      <c r="H27" s="65">
        <f t="shared" si="3"/>
        <v>15350237.6</v>
      </c>
      <c r="I27" s="65">
        <f t="shared" si="4"/>
        <v>18266782.743999999</v>
      </c>
      <c r="J27" s="65">
        <f t="shared" si="5"/>
        <v>18266782.743999999</v>
      </c>
      <c r="K27" s="66"/>
      <c r="L27" s="67"/>
      <c r="N27" s="47"/>
    </row>
    <row r="28" spans="2:15" ht="15.75" thickBot="1" x14ac:dyDescent="0.3">
      <c r="B28" s="241"/>
      <c r="C28" s="253" t="s">
        <v>81</v>
      </c>
      <c r="D28" s="254"/>
      <c r="E28" s="254"/>
      <c r="F28" s="255"/>
      <c r="G28" s="68"/>
      <c r="H28" s="69">
        <f>SUM(H17:H27)</f>
        <v>84034218.729999989</v>
      </c>
      <c r="I28" s="70">
        <f>SUM(I17:I27)</f>
        <v>100000720.2887</v>
      </c>
      <c r="J28" s="70">
        <f>SUM(J17:J27)</f>
        <v>100000720.2887</v>
      </c>
      <c r="K28" s="71">
        <f t="shared" ref="K28:L28" si="6">SUM(K17:K27)</f>
        <v>0</v>
      </c>
      <c r="L28" s="72">
        <f t="shared" si="6"/>
        <v>0</v>
      </c>
      <c r="N28" s="73"/>
      <c r="O28" s="74"/>
    </row>
    <row r="29" spans="2:15" ht="15.75" thickBot="1" x14ac:dyDescent="0.3">
      <c r="B29" s="241"/>
      <c r="C29" s="256" t="s">
        <v>82</v>
      </c>
      <c r="D29" s="257"/>
      <c r="E29" s="257"/>
      <c r="F29" s="257"/>
      <c r="G29" s="257"/>
      <c r="H29" s="257"/>
      <c r="I29" s="257"/>
      <c r="J29" s="257"/>
      <c r="K29" s="257"/>
      <c r="L29" s="258"/>
      <c r="N29" s="40"/>
    </row>
    <row r="30" spans="2:15" ht="38.25" x14ac:dyDescent="0.25">
      <c r="B30" s="241"/>
      <c r="C30" s="259" t="s">
        <v>28</v>
      </c>
      <c r="D30" s="48">
        <v>1000</v>
      </c>
      <c r="E30" s="75" t="s">
        <v>83</v>
      </c>
      <c r="F30" s="76">
        <v>3</v>
      </c>
      <c r="G30" s="52">
        <v>11750</v>
      </c>
      <c r="H30" s="77">
        <f>D30*G30</f>
        <v>11750000</v>
      </c>
      <c r="I30" s="77">
        <f>H30*1.19</f>
        <v>13982500</v>
      </c>
      <c r="J30" s="52">
        <f>I30</f>
        <v>13982500</v>
      </c>
      <c r="K30" s="53"/>
      <c r="L30" s="54"/>
      <c r="N30" s="40"/>
    </row>
    <row r="31" spans="2:15" ht="38.25" x14ac:dyDescent="0.25">
      <c r="B31" s="241"/>
      <c r="C31" s="260"/>
      <c r="D31" s="55">
        <v>1001</v>
      </c>
      <c r="E31" s="78" t="s">
        <v>84</v>
      </c>
      <c r="F31" s="79">
        <v>3</v>
      </c>
      <c r="G31" s="58">
        <v>11750</v>
      </c>
      <c r="H31" s="80">
        <f t="shared" ref="H31:H36" si="7">D31*G31</f>
        <v>11761750</v>
      </c>
      <c r="I31" s="80">
        <f t="shared" ref="I31:I36" si="8">H31*1.19</f>
        <v>13996482.5</v>
      </c>
      <c r="J31" s="58">
        <f t="shared" ref="J31:J36" si="9">I31</f>
        <v>13996482.5</v>
      </c>
      <c r="K31" s="59"/>
      <c r="L31" s="60"/>
      <c r="N31" s="40"/>
    </row>
    <row r="32" spans="2:15" ht="51" x14ac:dyDescent="0.25">
      <c r="B32" s="241"/>
      <c r="C32" s="260"/>
      <c r="D32" s="55">
        <v>999</v>
      </c>
      <c r="E32" s="78" t="s">
        <v>85</v>
      </c>
      <c r="F32" s="79">
        <v>3</v>
      </c>
      <c r="G32" s="58">
        <v>13015</v>
      </c>
      <c r="H32" s="80">
        <f t="shared" si="7"/>
        <v>13001985</v>
      </c>
      <c r="I32" s="80">
        <f t="shared" si="8"/>
        <v>15472362.149999999</v>
      </c>
      <c r="J32" s="58">
        <f t="shared" si="9"/>
        <v>15472362.149999999</v>
      </c>
      <c r="K32" s="59"/>
      <c r="L32" s="60"/>
      <c r="N32" s="40"/>
    </row>
    <row r="33" spans="2:15" ht="38.25" x14ac:dyDescent="0.25">
      <c r="B33" s="241"/>
      <c r="C33" s="260"/>
      <c r="D33" s="55">
        <v>49</v>
      </c>
      <c r="E33" s="78" t="s">
        <v>86</v>
      </c>
      <c r="F33" s="79">
        <v>3</v>
      </c>
      <c r="G33" s="58">
        <v>64960</v>
      </c>
      <c r="H33" s="80">
        <f t="shared" si="7"/>
        <v>3183040</v>
      </c>
      <c r="I33" s="80">
        <f t="shared" si="8"/>
        <v>3787817.5999999996</v>
      </c>
      <c r="J33" s="58">
        <f t="shared" si="9"/>
        <v>3787817.5999999996</v>
      </c>
      <c r="K33" s="59"/>
      <c r="L33" s="60"/>
      <c r="N33" s="40"/>
    </row>
    <row r="34" spans="2:15" ht="63.75" x14ac:dyDescent="0.25">
      <c r="B34" s="241"/>
      <c r="C34" s="260"/>
      <c r="D34" s="55">
        <v>40</v>
      </c>
      <c r="E34" s="78" t="s">
        <v>87</v>
      </c>
      <c r="F34" s="79">
        <v>3</v>
      </c>
      <c r="G34" s="58">
        <v>242000</v>
      </c>
      <c r="H34" s="80">
        <f t="shared" si="7"/>
        <v>9680000</v>
      </c>
      <c r="I34" s="80">
        <f t="shared" si="8"/>
        <v>11519200</v>
      </c>
      <c r="J34" s="58">
        <f t="shared" si="9"/>
        <v>11519200</v>
      </c>
      <c r="K34" s="59"/>
      <c r="L34" s="60"/>
      <c r="N34" s="40"/>
    </row>
    <row r="35" spans="2:15" ht="63.75" x14ac:dyDescent="0.25">
      <c r="B35" s="241"/>
      <c r="C35" s="260"/>
      <c r="D35" s="55">
        <v>40</v>
      </c>
      <c r="E35" s="78" t="s">
        <v>88</v>
      </c>
      <c r="F35" s="79">
        <v>3</v>
      </c>
      <c r="G35" s="58">
        <v>167233.32999999999</v>
      </c>
      <c r="H35" s="80">
        <f t="shared" si="7"/>
        <v>6689333.1999999993</v>
      </c>
      <c r="I35" s="80">
        <f t="shared" si="8"/>
        <v>7960306.5079999985</v>
      </c>
      <c r="J35" s="58">
        <f t="shared" si="9"/>
        <v>7960306.5079999985</v>
      </c>
      <c r="K35" s="59"/>
      <c r="L35" s="60"/>
      <c r="N35" s="40"/>
      <c r="O35" s="81"/>
    </row>
    <row r="36" spans="2:15" ht="39.75" customHeight="1" thickBot="1" x14ac:dyDescent="0.3">
      <c r="B36" s="242"/>
      <c r="C36" s="261"/>
      <c r="D36" s="82">
        <v>40</v>
      </c>
      <c r="E36" s="83" t="s">
        <v>89</v>
      </c>
      <c r="F36" s="84">
        <v>3</v>
      </c>
      <c r="G36" s="85">
        <v>279000</v>
      </c>
      <c r="H36" s="86">
        <f t="shared" si="7"/>
        <v>11160000</v>
      </c>
      <c r="I36" s="86">
        <f t="shared" si="8"/>
        <v>13280400</v>
      </c>
      <c r="J36" s="65">
        <f t="shared" si="9"/>
        <v>13280400</v>
      </c>
      <c r="K36" s="87">
        <v>0</v>
      </c>
      <c r="L36" s="88">
        <v>0</v>
      </c>
      <c r="N36" s="40"/>
    </row>
    <row r="37" spans="2:15" ht="15.75" thickBot="1" x14ac:dyDescent="0.3">
      <c r="B37" s="262" t="s">
        <v>90</v>
      </c>
      <c r="C37" s="263"/>
      <c r="D37" s="263"/>
      <c r="E37" s="263"/>
      <c r="F37" s="264"/>
      <c r="G37" s="89"/>
      <c r="H37" s="90">
        <f>SUM(H30:H36)</f>
        <v>67226108.200000003</v>
      </c>
      <c r="I37" s="90">
        <f>SUM(I30:I36)</f>
        <v>79999068.758000001</v>
      </c>
      <c r="J37" s="90">
        <f>SUM(J30:J36)</f>
        <v>79999068.758000001</v>
      </c>
      <c r="K37" s="91"/>
      <c r="L37" s="92"/>
      <c r="M37" s="74">
        <f>80000000-I37</f>
        <v>931.2419999986887</v>
      </c>
      <c r="N37" s="40"/>
    </row>
    <row r="38" spans="2:15" ht="15.75" thickBot="1" x14ac:dyDescent="0.3">
      <c r="B38" s="265" t="s">
        <v>29</v>
      </c>
      <c r="C38" s="266"/>
      <c r="D38" s="266"/>
      <c r="E38" s="266"/>
      <c r="F38" s="266"/>
      <c r="G38" s="267"/>
      <c r="H38" s="93">
        <f>H28+H15+H37</f>
        <v>394692482.93000001</v>
      </c>
      <c r="I38" s="94">
        <f t="shared" ref="I38:K38" si="10">I28+I15+I37</f>
        <v>423431945.0467</v>
      </c>
      <c r="J38" s="94">
        <f t="shared" si="10"/>
        <v>378849412.0467</v>
      </c>
      <c r="K38" s="94">
        <f t="shared" si="10"/>
        <v>44582533</v>
      </c>
      <c r="L38" s="95"/>
      <c r="N38" s="40"/>
    </row>
    <row r="39" spans="2:15" ht="13.5" customHeight="1" thickBot="1" x14ac:dyDescent="0.3">
      <c r="B39" s="241" t="s">
        <v>91</v>
      </c>
      <c r="C39" s="268" t="s">
        <v>92</v>
      </c>
      <c r="D39" s="269"/>
      <c r="E39" s="269"/>
      <c r="F39" s="269"/>
      <c r="G39" s="269"/>
      <c r="H39" s="270"/>
      <c r="I39" s="270"/>
      <c r="J39" s="270"/>
      <c r="K39" s="270"/>
      <c r="L39" s="271"/>
      <c r="N39" s="40"/>
    </row>
    <row r="40" spans="2:15" ht="43.5" customHeight="1" x14ac:dyDescent="0.25">
      <c r="B40" s="241"/>
      <c r="C40" s="48" t="s">
        <v>93</v>
      </c>
      <c r="D40" s="96">
        <v>4</v>
      </c>
      <c r="E40" s="97" t="s">
        <v>94</v>
      </c>
      <c r="F40" s="98">
        <v>11</v>
      </c>
      <c r="G40" s="99">
        <v>2931818.1818181816</v>
      </c>
      <c r="H40" s="99">
        <f>G40*F40*D40</f>
        <v>129000000</v>
      </c>
      <c r="I40" s="99">
        <f>H40</f>
        <v>129000000</v>
      </c>
      <c r="J40" s="100">
        <v>129000000</v>
      </c>
      <c r="K40" s="99">
        <v>0</v>
      </c>
      <c r="L40" s="101">
        <v>0</v>
      </c>
      <c r="N40" s="40"/>
    </row>
    <row r="41" spans="2:15" ht="43.5" customHeight="1" x14ac:dyDescent="0.25">
      <c r="B41" s="241"/>
      <c r="C41" s="55" t="s">
        <v>95</v>
      </c>
      <c r="D41" s="96">
        <v>1</v>
      </c>
      <c r="E41" s="97" t="s">
        <v>96</v>
      </c>
      <c r="F41" s="98">
        <v>1</v>
      </c>
      <c r="G41" s="99">
        <v>20000000</v>
      </c>
      <c r="H41" s="99">
        <f t="shared" ref="H41:H42" si="11">G41*F41*D41</f>
        <v>20000000</v>
      </c>
      <c r="I41" s="99">
        <v>20000000</v>
      </c>
      <c r="J41" s="100">
        <v>20000000</v>
      </c>
      <c r="K41" s="99"/>
      <c r="L41" s="101"/>
      <c r="N41" s="40"/>
    </row>
    <row r="42" spans="2:15" ht="42" customHeight="1" thickBot="1" x14ac:dyDescent="0.3">
      <c r="B42" s="241"/>
      <c r="C42" s="102" t="s">
        <v>31</v>
      </c>
      <c r="D42" s="103">
        <v>1</v>
      </c>
      <c r="E42" s="104" t="s">
        <v>97</v>
      </c>
      <c r="F42" s="105">
        <v>11.5</v>
      </c>
      <c r="G42" s="106">
        <v>3478260.8695652173</v>
      </c>
      <c r="H42" s="106">
        <f t="shared" si="11"/>
        <v>40000000</v>
      </c>
      <c r="I42" s="106">
        <f t="shared" ref="I42" si="12">H42</f>
        <v>40000000</v>
      </c>
      <c r="J42" s="106">
        <v>40000000</v>
      </c>
      <c r="K42" s="106"/>
      <c r="L42" s="107">
        <v>0</v>
      </c>
      <c r="N42" s="40"/>
    </row>
    <row r="43" spans="2:15" ht="15.75" thickBot="1" x14ac:dyDescent="0.3">
      <c r="B43" s="241"/>
      <c r="C43" s="272" t="s">
        <v>98</v>
      </c>
      <c r="D43" s="273"/>
      <c r="E43" s="273"/>
      <c r="F43" s="273"/>
      <c r="G43" s="274"/>
      <c r="H43" s="68">
        <f>SUM(H40:H42)</f>
        <v>189000000</v>
      </c>
      <c r="I43" s="108">
        <f>SUM(I40:I42)</f>
        <v>189000000</v>
      </c>
      <c r="J43" s="71">
        <f>SUM(J40:J42)</f>
        <v>189000000</v>
      </c>
      <c r="K43" s="108">
        <f>SUM(K40:K42)</f>
        <v>0</v>
      </c>
      <c r="L43" s="109"/>
      <c r="N43" s="40"/>
    </row>
    <row r="44" spans="2:15" ht="18" customHeight="1" thickBot="1" x14ac:dyDescent="0.3">
      <c r="B44" s="241"/>
      <c r="C44" s="256" t="s">
        <v>99</v>
      </c>
      <c r="D44" s="257"/>
      <c r="E44" s="257"/>
      <c r="F44" s="257"/>
      <c r="G44" s="257"/>
      <c r="H44" s="257"/>
      <c r="I44" s="257"/>
      <c r="J44" s="257"/>
      <c r="K44" s="257"/>
      <c r="L44" s="258"/>
      <c r="N44" s="40"/>
    </row>
    <row r="45" spans="2:15" ht="18" customHeight="1" x14ac:dyDescent="0.25">
      <c r="B45" s="241"/>
      <c r="C45" s="252" t="s">
        <v>27</v>
      </c>
      <c r="D45" s="48">
        <v>2</v>
      </c>
      <c r="E45" s="110" t="s">
        <v>100</v>
      </c>
      <c r="F45" s="111">
        <v>4.5</v>
      </c>
      <c r="G45" s="112">
        <v>2555555.5555555555</v>
      </c>
      <c r="H45" s="112">
        <f>(G45*F45)*D45</f>
        <v>23000000</v>
      </c>
      <c r="I45" s="112">
        <f t="shared" ref="I45:J48" si="13">H45</f>
        <v>23000000</v>
      </c>
      <c r="J45" s="112">
        <f t="shared" si="13"/>
        <v>23000000</v>
      </c>
      <c r="K45" s="53"/>
      <c r="L45" s="54"/>
      <c r="N45" s="40"/>
    </row>
    <row r="46" spans="2:15" ht="39.75" customHeight="1" x14ac:dyDescent="0.25">
      <c r="B46" s="241"/>
      <c r="C46" s="275"/>
      <c r="D46" s="55">
        <v>1</v>
      </c>
      <c r="E46" s="113" t="s">
        <v>101</v>
      </c>
      <c r="F46" s="114">
        <v>11</v>
      </c>
      <c r="G46" s="115">
        <v>3000000</v>
      </c>
      <c r="H46" s="115">
        <f>(G46*F46)*D46</f>
        <v>33000000</v>
      </c>
      <c r="I46" s="115">
        <f t="shared" si="13"/>
        <v>33000000</v>
      </c>
      <c r="J46" s="115">
        <f t="shared" si="13"/>
        <v>33000000</v>
      </c>
      <c r="K46" s="59"/>
      <c r="L46" s="60"/>
      <c r="N46" s="40"/>
    </row>
    <row r="47" spans="2:15" ht="42.75" customHeight="1" x14ac:dyDescent="0.25">
      <c r="B47" s="241"/>
      <c r="C47" s="276" t="s">
        <v>93</v>
      </c>
      <c r="D47" s="55">
        <v>1</v>
      </c>
      <c r="E47" s="113" t="s">
        <v>102</v>
      </c>
      <c r="F47" s="114">
        <v>6</v>
      </c>
      <c r="G47" s="115">
        <f>20000000/6</f>
        <v>3333333.3333333335</v>
      </c>
      <c r="H47" s="115">
        <f>(G47*F47)*D47</f>
        <v>20000000</v>
      </c>
      <c r="I47" s="116">
        <f t="shared" si="13"/>
        <v>20000000</v>
      </c>
      <c r="J47" s="116">
        <f t="shared" si="13"/>
        <v>20000000</v>
      </c>
      <c r="K47" s="59"/>
      <c r="L47" s="117"/>
      <c r="N47" s="40"/>
    </row>
    <row r="48" spans="2:15" ht="55.5" customHeight="1" thickBot="1" x14ac:dyDescent="0.3">
      <c r="B48" s="242"/>
      <c r="C48" s="277"/>
      <c r="D48" s="82">
        <v>1</v>
      </c>
      <c r="E48" s="118" t="s">
        <v>103</v>
      </c>
      <c r="F48" s="119">
        <v>6</v>
      </c>
      <c r="G48" s="120">
        <v>46919319.658883333</v>
      </c>
      <c r="H48" s="121">
        <f>G48*F48*D48</f>
        <v>281515917.9533</v>
      </c>
      <c r="I48" s="121">
        <f t="shared" si="13"/>
        <v>281515917.9533</v>
      </c>
      <c r="J48" s="121">
        <f t="shared" si="13"/>
        <v>281515917.9533</v>
      </c>
      <c r="K48" s="122">
        <v>0</v>
      </c>
      <c r="L48" s="123">
        <v>0</v>
      </c>
      <c r="N48" s="40"/>
    </row>
    <row r="49" spans="2:14" ht="15" customHeight="1" x14ac:dyDescent="0.25">
      <c r="B49" s="279" t="s">
        <v>104</v>
      </c>
      <c r="C49" s="280"/>
      <c r="D49" s="280"/>
      <c r="E49" s="280"/>
      <c r="F49" s="280"/>
      <c r="G49" s="281"/>
      <c r="H49" s="124">
        <f>SUM(H45:H48)</f>
        <v>357515917.9533</v>
      </c>
      <c r="I49" s="124">
        <f t="shared" ref="I49:J49" si="14">SUM(I45:I48)</f>
        <v>357515917.9533</v>
      </c>
      <c r="J49" s="124">
        <f t="shared" si="14"/>
        <v>357515917.9533</v>
      </c>
      <c r="K49" s="125">
        <f>SUM(K48:K48)</f>
        <v>0</v>
      </c>
      <c r="L49" s="126"/>
      <c r="N49" s="40"/>
    </row>
    <row r="50" spans="2:14" x14ac:dyDescent="0.25">
      <c r="B50" s="282" t="s">
        <v>30</v>
      </c>
      <c r="C50" s="283"/>
      <c r="D50" s="283"/>
      <c r="E50" s="283"/>
      <c r="F50" s="283"/>
      <c r="G50" s="283"/>
      <c r="H50" s="127">
        <f>H43+H49</f>
        <v>546515917.9533</v>
      </c>
      <c r="I50" s="128">
        <f>I49+I43</f>
        <v>546515917.9533</v>
      </c>
      <c r="J50" s="128">
        <f>J49+J43</f>
        <v>546515917.9533</v>
      </c>
      <c r="K50" s="128">
        <f>K49+K43</f>
        <v>0</v>
      </c>
      <c r="L50" s="129"/>
      <c r="N50" s="40"/>
    </row>
    <row r="51" spans="2:14" x14ac:dyDescent="0.25">
      <c r="B51" s="284" t="s">
        <v>32</v>
      </c>
      <c r="C51" s="285"/>
      <c r="D51" s="285"/>
      <c r="E51" s="285"/>
      <c r="F51" s="285"/>
      <c r="G51" s="286"/>
      <c r="H51" s="130">
        <f>H38+H50</f>
        <v>941208400.88330007</v>
      </c>
      <c r="I51" s="130">
        <f>I38+I50</f>
        <v>969947863</v>
      </c>
      <c r="J51" s="130">
        <f>J38+J50</f>
        <v>925365330</v>
      </c>
      <c r="K51" s="130">
        <f>K38+K50</f>
        <v>44582533</v>
      </c>
      <c r="L51" s="131"/>
      <c r="N51" s="40"/>
    </row>
    <row r="52" spans="2:14" x14ac:dyDescent="0.25">
      <c r="B52" s="284" t="s">
        <v>33</v>
      </c>
      <c r="C52" s="285"/>
      <c r="D52" s="285"/>
      <c r="E52" s="285"/>
      <c r="F52" s="285"/>
      <c r="G52" s="286"/>
      <c r="H52" s="130">
        <v>28739462.116700009</v>
      </c>
      <c r="I52" s="130">
        <v>0</v>
      </c>
      <c r="J52" s="130">
        <v>0</v>
      </c>
      <c r="K52" s="130">
        <v>0</v>
      </c>
      <c r="L52" s="132"/>
      <c r="N52" s="40"/>
    </row>
    <row r="53" spans="2:14" ht="15.75" thickBot="1" x14ac:dyDescent="0.3">
      <c r="B53" s="287" t="s">
        <v>34</v>
      </c>
      <c r="C53" s="288"/>
      <c r="D53" s="288"/>
      <c r="E53" s="288"/>
      <c r="F53" s="288"/>
      <c r="G53" s="289"/>
      <c r="H53" s="133">
        <f>H52+H51</f>
        <v>969947863.00000012</v>
      </c>
      <c r="I53" s="133">
        <f>I51</f>
        <v>969947863</v>
      </c>
      <c r="J53" s="133">
        <f>J52+J51</f>
        <v>925365330</v>
      </c>
      <c r="K53" s="133">
        <f>K52+K51</f>
        <v>44582533</v>
      </c>
      <c r="L53" s="134"/>
      <c r="N53" s="81"/>
    </row>
    <row r="54" spans="2:14" x14ac:dyDescent="0.25">
      <c r="B54" s="10"/>
      <c r="C54" s="10"/>
      <c r="D54" s="10"/>
      <c r="E54" s="10"/>
      <c r="F54" s="10"/>
      <c r="G54" s="10"/>
      <c r="H54" s="135"/>
      <c r="I54" s="11"/>
      <c r="J54" s="10"/>
      <c r="K54" s="10"/>
      <c r="L54" s="10"/>
      <c r="N54" s="81"/>
    </row>
    <row r="55" spans="2:14" x14ac:dyDescent="0.25">
      <c r="B55" s="10" t="s">
        <v>35</v>
      </c>
      <c r="C55" s="10"/>
      <c r="D55" s="10"/>
      <c r="E55" s="10"/>
      <c r="F55" s="10"/>
      <c r="G55" s="10"/>
      <c r="H55" s="136"/>
      <c r="I55" s="11"/>
      <c r="J55" s="11"/>
      <c r="K55" s="10"/>
      <c r="L55" s="10"/>
    </row>
    <row r="56" spans="2:14" x14ac:dyDescent="0.25">
      <c r="B56" s="10"/>
      <c r="C56" s="10"/>
      <c r="D56" s="10"/>
      <c r="E56" s="10"/>
      <c r="F56" s="10"/>
      <c r="G56" s="11"/>
      <c r="H56" s="137"/>
      <c r="I56" s="138"/>
      <c r="J56" s="10"/>
      <c r="K56" s="10"/>
      <c r="L56" s="10"/>
    </row>
    <row r="57" spans="2:14" x14ac:dyDescent="0.25">
      <c r="B57" s="10"/>
      <c r="C57" s="10"/>
      <c r="D57" s="10"/>
      <c r="E57" s="10"/>
      <c r="F57" s="10"/>
      <c r="G57" s="10"/>
      <c r="H57" s="11"/>
      <c r="I57" s="135"/>
      <c r="J57" s="135"/>
      <c r="K57" s="135"/>
      <c r="L57" s="10"/>
    </row>
    <row r="58" spans="2:14" x14ac:dyDescent="0.25">
      <c r="B58" s="10"/>
      <c r="C58" s="10"/>
      <c r="D58" s="10"/>
      <c r="E58" s="10"/>
      <c r="F58" s="10"/>
      <c r="G58" s="11"/>
      <c r="H58" s="11"/>
      <c r="I58" s="11"/>
      <c r="J58" s="10"/>
      <c r="K58" s="139"/>
      <c r="L58" s="10"/>
    </row>
    <row r="59" spans="2:14" ht="28.5" customHeight="1" x14ac:dyDescent="0.25">
      <c r="B59" s="290"/>
      <c r="C59" s="290"/>
      <c r="D59" s="290"/>
      <c r="E59" s="10"/>
      <c r="F59" s="10"/>
      <c r="G59" s="10"/>
      <c r="H59" s="11"/>
      <c r="I59" s="140"/>
      <c r="J59" s="140"/>
      <c r="K59" s="140"/>
      <c r="L59" s="140"/>
    </row>
    <row r="60" spans="2:14" ht="15.75" x14ac:dyDescent="0.25">
      <c r="B60" s="141" t="s">
        <v>105</v>
      </c>
      <c r="C60" s="142"/>
      <c r="D60" s="10"/>
      <c r="E60" s="10"/>
      <c r="F60" s="10"/>
      <c r="G60" s="10"/>
      <c r="H60" s="11"/>
      <c r="I60" s="140"/>
      <c r="J60" s="140"/>
      <c r="K60" s="140"/>
      <c r="L60" s="140"/>
    </row>
    <row r="61" spans="2:14" ht="18.75" x14ac:dyDescent="0.3">
      <c r="B61" s="278" t="s">
        <v>106</v>
      </c>
      <c r="C61" s="278"/>
      <c r="I61" s="143"/>
      <c r="J61" s="143"/>
      <c r="K61" s="143"/>
      <c r="L61" s="143"/>
    </row>
    <row r="62" spans="2:14" x14ac:dyDescent="0.25">
      <c r="I62" s="143"/>
      <c r="J62" s="143"/>
      <c r="K62" s="143"/>
      <c r="L62" s="143"/>
    </row>
    <row r="63" spans="2:14" x14ac:dyDescent="0.25">
      <c r="B63" s="144" t="s">
        <v>107</v>
      </c>
      <c r="I63" s="145"/>
      <c r="J63" s="145"/>
      <c r="K63" s="145"/>
      <c r="L63" s="143"/>
    </row>
  </sheetData>
  <mergeCells count="41">
    <mergeCell ref="B61:C61"/>
    <mergeCell ref="B49:G49"/>
    <mergeCell ref="B50:G50"/>
    <mergeCell ref="B51:G51"/>
    <mergeCell ref="B52:G52"/>
    <mergeCell ref="B53:G53"/>
    <mergeCell ref="B59:D59"/>
    <mergeCell ref="B37:F37"/>
    <mergeCell ref="B38:G38"/>
    <mergeCell ref="B39:B48"/>
    <mergeCell ref="C39:L39"/>
    <mergeCell ref="C43:G43"/>
    <mergeCell ref="C44:L44"/>
    <mergeCell ref="C45:C46"/>
    <mergeCell ref="C47:C48"/>
    <mergeCell ref="B11:B36"/>
    <mergeCell ref="C11:L11"/>
    <mergeCell ref="C12:C14"/>
    <mergeCell ref="C15:G15"/>
    <mergeCell ref="C16:L16"/>
    <mergeCell ref="C17:C27"/>
    <mergeCell ref="C28:F28"/>
    <mergeCell ref="C29:L29"/>
    <mergeCell ref="C30:C36"/>
    <mergeCell ref="B7:L7"/>
    <mergeCell ref="B8:L8"/>
    <mergeCell ref="B9:B10"/>
    <mergeCell ref="C9:C10"/>
    <mergeCell ref="D9:D10"/>
    <mergeCell ref="E9:E10"/>
    <mergeCell ref="F9:F10"/>
    <mergeCell ref="G9:G10"/>
    <mergeCell ref="H9:H10"/>
    <mergeCell ref="I9:I10"/>
    <mergeCell ref="J9:L9"/>
    <mergeCell ref="B3:B6"/>
    <mergeCell ref="C3:H6"/>
    <mergeCell ref="I3:L3"/>
    <mergeCell ref="I4:L4"/>
    <mergeCell ref="I5:L5"/>
    <mergeCell ref="I6:L6"/>
  </mergeCells>
  <pageMargins left="0.70866141732283472" right="0.70866141732283472" top="0.74803149606299213" bottom="0.74803149606299213" header="0.31496062992125984" footer="0.31496062992125984"/>
  <pageSetup paperSize="41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C7C86-DD0C-423C-9156-FE506769410A}">
  <dimension ref="B2:O30"/>
  <sheetViews>
    <sheetView workbookViewId="0"/>
  </sheetViews>
  <sheetFormatPr baseColWidth="10" defaultRowHeight="14.25" x14ac:dyDescent="0.25"/>
  <cols>
    <col min="1" max="1" width="4.5703125" style="10" customWidth="1"/>
    <col min="2" max="2" width="16.42578125" style="10" customWidth="1"/>
    <col min="3" max="3" width="59.28515625" style="14" customWidth="1"/>
    <col min="4" max="4" width="4.85546875" style="14" customWidth="1"/>
    <col min="5" max="5" width="5.28515625" style="14" customWidth="1"/>
    <col min="6" max="6" width="4.7109375" style="14" customWidth="1"/>
    <col min="7" max="7" width="5.140625" style="14" customWidth="1"/>
    <col min="8" max="8" width="5" style="14" customWidth="1"/>
    <col min="9" max="9" width="4.42578125" style="14" customWidth="1"/>
    <col min="10" max="10" width="5.7109375" style="14" customWidth="1"/>
    <col min="11" max="11" width="5.28515625" style="14" customWidth="1"/>
    <col min="12" max="12" width="5.85546875" style="14" customWidth="1"/>
    <col min="13" max="13" width="5.28515625" style="14" customWidth="1"/>
    <col min="14" max="14" width="6.140625" style="14" customWidth="1"/>
    <col min="15" max="15" width="6.140625" style="10" customWidth="1"/>
    <col min="16" max="16384" width="11.42578125" style="10"/>
  </cols>
  <sheetData>
    <row r="2" spans="2:15" ht="15" thickBot="1" x14ac:dyDescent="0.3">
      <c r="C2" s="10"/>
      <c r="O2" s="14"/>
    </row>
    <row r="3" spans="2:15" x14ac:dyDescent="0.25">
      <c r="B3" s="291"/>
      <c r="C3" s="294" t="s">
        <v>36</v>
      </c>
      <c r="D3" s="295"/>
      <c r="E3" s="295"/>
      <c r="F3" s="295"/>
      <c r="G3" s="295"/>
      <c r="H3" s="295"/>
      <c r="I3" s="296"/>
      <c r="J3" s="303" t="s">
        <v>37</v>
      </c>
      <c r="K3" s="304"/>
      <c r="L3" s="304"/>
      <c r="M3" s="304"/>
      <c r="N3" s="304"/>
      <c r="O3" s="305"/>
    </row>
    <row r="4" spans="2:15" x14ac:dyDescent="0.25">
      <c r="B4" s="292"/>
      <c r="C4" s="297"/>
      <c r="D4" s="298"/>
      <c r="E4" s="298"/>
      <c r="F4" s="298"/>
      <c r="G4" s="298"/>
      <c r="H4" s="298"/>
      <c r="I4" s="299"/>
      <c r="J4" s="306" t="s">
        <v>14</v>
      </c>
      <c r="K4" s="307"/>
      <c r="L4" s="307"/>
      <c r="M4" s="307"/>
      <c r="N4" s="307"/>
      <c r="O4" s="308"/>
    </row>
    <row r="5" spans="2:15" x14ac:dyDescent="0.25">
      <c r="B5" s="292"/>
      <c r="C5" s="297"/>
      <c r="D5" s="298"/>
      <c r="E5" s="298"/>
      <c r="F5" s="298"/>
      <c r="G5" s="298"/>
      <c r="H5" s="298"/>
      <c r="I5" s="299"/>
      <c r="J5" s="306" t="s">
        <v>38</v>
      </c>
      <c r="K5" s="307"/>
      <c r="L5" s="307"/>
      <c r="M5" s="307"/>
      <c r="N5" s="307"/>
      <c r="O5" s="308"/>
    </row>
    <row r="6" spans="2:15" x14ac:dyDescent="0.25">
      <c r="B6" s="293"/>
      <c r="C6" s="300"/>
      <c r="D6" s="301"/>
      <c r="E6" s="301"/>
      <c r="F6" s="301"/>
      <c r="G6" s="301"/>
      <c r="H6" s="301"/>
      <c r="I6" s="302"/>
      <c r="J6" s="306" t="s">
        <v>39</v>
      </c>
      <c r="K6" s="307"/>
      <c r="L6" s="307"/>
      <c r="M6" s="307"/>
      <c r="N6" s="307"/>
      <c r="O6" s="308"/>
    </row>
    <row r="7" spans="2:15" ht="27.75" customHeight="1" x14ac:dyDescent="0.25">
      <c r="B7" s="312" t="s">
        <v>108</v>
      </c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4"/>
    </row>
    <row r="8" spans="2:15" ht="15" x14ac:dyDescent="0.25">
      <c r="B8" s="315">
        <v>2022</v>
      </c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7"/>
    </row>
    <row r="9" spans="2:15" ht="24" customHeight="1" x14ac:dyDescent="0.25">
      <c r="B9" s="146" t="s">
        <v>109</v>
      </c>
      <c r="C9" s="147" t="s">
        <v>110</v>
      </c>
      <c r="D9" s="148" t="s">
        <v>111</v>
      </c>
      <c r="E9" s="148" t="s">
        <v>112</v>
      </c>
      <c r="F9" s="148" t="s">
        <v>113</v>
      </c>
      <c r="G9" s="148" t="s">
        <v>114</v>
      </c>
      <c r="H9" s="148" t="s">
        <v>115</v>
      </c>
      <c r="I9" s="148" t="s">
        <v>116</v>
      </c>
      <c r="J9" s="148" t="s">
        <v>117</v>
      </c>
      <c r="K9" s="148" t="s">
        <v>118</v>
      </c>
      <c r="L9" s="148" t="s">
        <v>119</v>
      </c>
      <c r="M9" s="148" t="s">
        <v>120</v>
      </c>
      <c r="N9" s="148" t="s">
        <v>121</v>
      </c>
      <c r="O9" s="149" t="s">
        <v>122</v>
      </c>
    </row>
    <row r="10" spans="2:15" ht="27" customHeight="1" x14ac:dyDescent="0.25">
      <c r="B10" s="318" t="s">
        <v>123</v>
      </c>
      <c r="C10" s="319"/>
      <c r="D10" s="150"/>
      <c r="E10" s="151" t="s">
        <v>40</v>
      </c>
      <c r="F10" s="152"/>
      <c r="G10" s="152"/>
      <c r="H10" s="152"/>
      <c r="I10" s="152"/>
      <c r="J10" s="153"/>
      <c r="K10" s="153"/>
      <c r="L10" s="152"/>
      <c r="M10" s="152"/>
      <c r="N10" s="152"/>
      <c r="O10" s="154" t="s">
        <v>41</v>
      </c>
    </row>
    <row r="11" spans="2:15" ht="33" customHeight="1" x14ac:dyDescent="0.25">
      <c r="B11" s="318" t="s">
        <v>124</v>
      </c>
      <c r="C11" s="319"/>
      <c r="D11" s="155"/>
      <c r="E11" s="156"/>
      <c r="F11" s="157"/>
      <c r="G11" s="158"/>
      <c r="H11" s="158"/>
      <c r="I11" s="158"/>
      <c r="J11" s="159"/>
      <c r="K11" s="160"/>
      <c r="L11" s="161"/>
      <c r="M11" s="162"/>
      <c r="N11" s="158"/>
      <c r="O11" s="163"/>
    </row>
    <row r="12" spans="2:15" ht="22.5" customHeight="1" x14ac:dyDescent="0.25">
      <c r="B12" s="318" t="s">
        <v>82</v>
      </c>
      <c r="C12" s="319"/>
      <c r="D12" s="155"/>
      <c r="E12" s="157"/>
      <c r="F12" s="157"/>
      <c r="G12" s="158"/>
      <c r="H12" s="158"/>
      <c r="I12" s="158"/>
      <c r="J12" s="158"/>
      <c r="K12" s="164"/>
      <c r="L12" s="153"/>
      <c r="M12" s="12"/>
      <c r="N12" s="162"/>
      <c r="O12" s="163"/>
    </row>
    <row r="13" spans="2:15" ht="21" customHeight="1" x14ac:dyDescent="0.25">
      <c r="B13" s="146" t="s">
        <v>125</v>
      </c>
      <c r="C13" s="165" t="s">
        <v>126</v>
      </c>
      <c r="D13" s="148" t="s">
        <v>111</v>
      </c>
      <c r="E13" s="148" t="s">
        <v>112</v>
      </c>
      <c r="F13" s="148" t="s">
        <v>113</v>
      </c>
      <c r="G13" s="148" t="s">
        <v>114</v>
      </c>
      <c r="H13" s="148" t="s">
        <v>115</v>
      </c>
      <c r="I13" s="148" t="s">
        <v>116</v>
      </c>
      <c r="J13" s="148" t="s">
        <v>117</v>
      </c>
      <c r="K13" s="148" t="s">
        <v>118</v>
      </c>
      <c r="L13" s="148" t="s">
        <v>119</v>
      </c>
      <c r="M13" s="148" t="s">
        <v>120</v>
      </c>
      <c r="N13" s="148" t="s">
        <v>121</v>
      </c>
      <c r="O13" s="149" t="s">
        <v>122</v>
      </c>
    </row>
    <row r="14" spans="2:15" ht="33.75" customHeight="1" x14ac:dyDescent="0.25">
      <c r="B14" s="318" t="s">
        <v>92</v>
      </c>
      <c r="C14" s="319"/>
      <c r="D14" s="155"/>
      <c r="E14" s="166"/>
      <c r="F14" s="151" t="s">
        <v>40</v>
      </c>
      <c r="G14" s="12"/>
      <c r="H14" s="12"/>
      <c r="I14" s="12"/>
      <c r="J14" s="153"/>
      <c r="K14" s="153"/>
      <c r="L14" s="153"/>
      <c r="M14" s="12"/>
      <c r="N14" s="12"/>
      <c r="O14" s="154" t="s">
        <v>41</v>
      </c>
    </row>
    <row r="15" spans="2:15" ht="36" customHeight="1" thickBot="1" x14ac:dyDescent="0.3">
      <c r="B15" s="309" t="s">
        <v>127</v>
      </c>
      <c r="C15" s="310"/>
      <c r="D15" s="167"/>
      <c r="E15" s="168"/>
      <c r="F15" s="169" t="s">
        <v>40</v>
      </c>
      <c r="G15" s="170"/>
      <c r="H15" s="170"/>
      <c r="I15" s="170"/>
      <c r="J15" s="170"/>
      <c r="K15" s="171"/>
      <c r="L15" s="171"/>
      <c r="M15" s="170"/>
      <c r="N15" s="170"/>
      <c r="O15" s="172" t="s">
        <v>41</v>
      </c>
    </row>
    <row r="16" spans="2:15" x14ac:dyDescent="0.25">
      <c r="C16" s="173"/>
      <c r="O16" s="14"/>
    </row>
    <row r="17" spans="3:15" x14ac:dyDescent="0.25">
      <c r="C17" s="13" t="s">
        <v>42</v>
      </c>
      <c r="O17" s="14"/>
    </row>
    <row r="18" spans="3:15" x14ac:dyDescent="0.25">
      <c r="C18" s="13" t="s">
        <v>43</v>
      </c>
      <c r="O18" s="14"/>
    </row>
    <row r="19" spans="3:15" x14ac:dyDescent="0.25">
      <c r="C19" s="13" t="s">
        <v>44</v>
      </c>
      <c r="O19" s="14"/>
    </row>
    <row r="20" spans="3:15" x14ac:dyDescent="0.25">
      <c r="C20" s="13"/>
      <c r="O20" s="14"/>
    </row>
    <row r="21" spans="3:15" x14ac:dyDescent="0.25">
      <c r="C21" s="10" t="s">
        <v>45</v>
      </c>
      <c r="O21" s="14"/>
    </row>
    <row r="22" spans="3:15" x14ac:dyDescent="0.25">
      <c r="C22" s="10"/>
      <c r="O22" s="14"/>
    </row>
    <row r="23" spans="3:15" ht="20.25" customHeight="1" x14ac:dyDescent="0.25">
      <c r="C23" s="311"/>
      <c r="O23" s="14"/>
    </row>
    <row r="24" spans="3:15" x14ac:dyDescent="0.25">
      <c r="C24" s="290"/>
      <c r="O24" s="14"/>
    </row>
    <row r="25" spans="3:15" ht="29.25" x14ac:dyDescent="0.25">
      <c r="C25" s="174" t="s">
        <v>128</v>
      </c>
      <c r="O25" s="14"/>
    </row>
    <row r="26" spans="3:15" ht="10.5" customHeight="1" x14ac:dyDescent="0.25">
      <c r="C26" s="10"/>
      <c r="O26" s="14"/>
    </row>
    <row r="27" spans="3:15" ht="8.25" customHeight="1" x14ac:dyDescent="0.25">
      <c r="C27" s="10"/>
      <c r="O27" s="14"/>
    </row>
    <row r="28" spans="3:15" x14ac:dyDescent="0.25">
      <c r="C28" s="13" t="s">
        <v>129</v>
      </c>
      <c r="O28" s="14"/>
    </row>
    <row r="29" spans="3:15" x14ac:dyDescent="0.25">
      <c r="C29" s="10"/>
      <c r="O29" s="14"/>
    </row>
    <row r="30" spans="3:15" x14ac:dyDescent="0.25">
      <c r="C30" s="10"/>
      <c r="O30" s="14"/>
    </row>
  </sheetData>
  <mergeCells count="14">
    <mergeCell ref="B15:C15"/>
    <mergeCell ref="C23:C24"/>
    <mergeCell ref="B7:O7"/>
    <mergeCell ref="B8:O8"/>
    <mergeCell ref="B10:C10"/>
    <mergeCell ref="B11:C11"/>
    <mergeCell ref="B12:C12"/>
    <mergeCell ref="B14:C14"/>
    <mergeCell ref="B3:B6"/>
    <mergeCell ref="C3:I6"/>
    <mergeCell ref="J3:O3"/>
    <mergeCell ref="J4:O4"/>
    <mergeCell ref="J5:O5"/>
    <mergeCell ref="J6:O6"/>
  </mergeCells>
  <pageMargins left="0.70866141732283472" right="0.70866141732283472" top="0.74803149606299213" bottom="0.74803149606299213" header="0.31496062992125984" footer="0.31496062992125984"/>
  <pageSetup paperSiz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Marco Lógico</vt:lpstr>
      <vt:lpstr>Presupuesto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2021-06-08T15:52:27Z</dcterms:created>
  <dcterms:modified xsi:type="dcterms:W3CDTF">2022-10-05T14:19:14Z</dcterms:modified>
</cp:coreProperties>
</file>