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ndres\Desktop\"/>
    </mc:Choice>
  </mc:AlternateContent>
  <xr:revisionPtr revIDLastSave="0" documentId="13_ncr:1_{E4916D76-C8C3-4B2E-9739-8A789EB5DA98}" xr6:coauthVersionLast="47" xr6:coauthVersionMax="47" xr10:uidLastSave="{00000000-0000-0000-0000-000000000000}"/>
  <bookViews>
    <workbookView xWindow="-120" yWindow="-120" windowWidth="29040" windowHeight="15840" xr2:uid="{0CA4C1BD-F505-4501-9C3F-556EDF879B9A}"/>
  </bookViews>
  <sheets>
    <sheet name="Marco Lógico" sheetId="2" r:id="rId1"/>
    <sheet name="Presupuesto 2022" sheetId="6" r:id="rId2"/>
    <sheet name="Cronograma 2022" sheetId="7" r:id="rId3"/>
  </sheets>
  <definedNames>
    <definedName name="_xlnm.Print_Area" localSheetId="2">'Cronograma 2022'!$B$2:$O$31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71" i="6" l="1"/>
  <c r="J71" i="6"/>
  <c r="I71" i="6"/>
  <c r="H71" i="6"/>
  <c r="K68" i="6"/>
  <c r="J68" i="6"/>
  <c r="H67" i="6"/>
  <c r="H68" i="6" s="1"/>
  <c r="K65" i="6"/>
  <c r="J65" i="6"/>
  <c r="I64" i="6"/>
  <c r="L64" i="6" s="1"/>
  <c r="H64" i="6"/>
  <c r="I63" i="6"/>
  <c r="L63" i="6" s="1"/>
  <c r="H63" i="6"/>
  <c r="I62" i="6"/>
  <c r="L62" i="6" s="1"/>
  <c r="H62" i="6"/>
  <c r="H61" i="6"/>
  <c r="I61" i="6" s="1"/>
  <c r="L61" i="6" s="1"/>
  <c r="H60" i="6"/>
  <c r="I60" i="6" s="1"/>
  <c r="L60" i="6" s="1"/>
  <c r="H59" i="6"/>
  <c r="I59" i="6" s="1"/>
  <c r="L59" i="6" s="1"/>
  <c r="H58" i="6"/>
  <c r="I58" i="6" s="1"/>
  <c r="L58" i="6" s="1"/>
  <c r="H57" i="6"/>
  <c r="I57" i="6" s="1"/>
  <c r="L57" i="6" s="1"/>
  <c r="H56" i="6"/>
  <c r="I56" i="6" s="1"/>
  <c r="L56" i="6" s="1"/>
  <c r="H55" i="6"/>
  <c r="I55" i="6" s="1"/>
  <c r="L55" i="6" s="1"/>
  <c r="I54" i="6"/>
  <c r="L54" i="6" s="1"/>
  <c r="H54" i="6"/>
  <c r="H53" i="6"/>
  <c r="I53" i="6" s="1"/>
  <c r="L53" i="6" s="1"/>
  <c r="H52" i="6"/>
  <c r="I52" i="6" s="1"/>
  <c r="L52" i="6" s="1"/>
  <c r="L51" i="6"/>
  <c r="I51" i="6"/>
  <c r="H51" i="6"/>
  <c r="I50" i="6"/>
  <c r="L50" i="6" s="1"/>
  <c r="H50" i="6"/>
  <c r="H49" i="6"/>
  <c r="I49" i="6" s="1"/>
  <c r="L49" i="6" s="1"/>
  <c r="I48" i="6"/>
  <c r="L48" i="6" s="1"/>
  <c r="H48" i="6"/>
  <c r="I47" i="6"/>
  <c r="L47" i="6" s="1"/>
  <c r="H47" i="6"/>
  <c r="I46" i="6"/>
  <c r="L46" i="6" s="1"/>
  <c r="H46" i="6"/>
  <c r="H65" i="6" s="1"/>
  <c r="L44" i="6"/>
  <c r="K44" i="6"/>
  <c r="J44" i="6"/>
  <c r="H43" i="6"/>
  <c r="I43" i="6" s="1"/>
  <c r="H42" i="6"/>
  <c r="I42" i="6" s="1"/>
  <c r="H41" i="6"/>
  <c r="I41" i="6" s="1"/>
  <c r="I40" i="6"/>
  <c r="H40" i="6"/>
  <c r="I39" i="6"/>
  <c r="H39" i="6"/>
  <c r="I38" i="6"/>
  <c r="H38" i="6"/>
  <c r="I37" i="6"/>
  <c r="H37" i="6"/>
  <c r="I36" i="6"/>
  <c r="H36" i="6"/>
  <c r="H44" i="6" s="1"/>
  <c r="J34" i="6"/>
  <c r="I34" i="6"/>
  <c r="H34" i="6"/>
  <c r="K31" i="6"/>
  <c r="J31" i="6"/>
  <c r="H31" i="6"/>
  <c r="H30" i="6"/>
  <c r="I30" i="6" s="1"/>
  <c r="I31" i="6" s="1"/>
  <c r="L28" i="6"/>
  <c r="K28" i="6"/>
  <c r="J28" i="6"/>
  <c r="H27" i="6"/>
  <c r="H28" i="6" s="1"/>
  <c r="L25" i="6"/>
  <c r="K25" i="6"/>
  <c r="J25" i="6"/>
  <c r="H24" i="6"/>
  <c r="H25" i="6" s="1"/>
  <c r="L22" i="6"/>
  <c r="K22" i="6"/>
  <c r="K72" i="6" s="1"/>
  <c r="J22" i="6"/>
  <c r="J72" i="6" s="1"/>
  <c r="H21" i="6"/>
  <c r="H22" i="6" s="1"/>
  <c r="H72" i="6" s="1"/>
  <c r="K19" i="6"/>
  <c r="K75" i="6" s="1"/>
  <c r="J19" i="6"/>
  <c r="J75" i="6" s="1"/>
  <c r="K18" i="6"/>
  <c r="J18" i="6"/>
  <c r="I17" i="6"/>
  <c r="H17" i="6"/>
  <c r="H16" i="6"/>
  <c r="I16" i="6" s="1"/>
  <c r="G15" i="6"/>
  <c r="H15" i="6" s="1"/>
  <c r="I15" i="6" s="1"/>
  <c r="H14" i="6"/>
  <c r="I14" i="6" s="1"/>
  <c r="H13" i="6"/>
  <c r="I13" i="6" s="1"/>
  <c r="I12" i="6"/>
  <c r="H12" i="6"/>
  <c r="G11" i="6"/>
  <c r="H11" i="6" s="1"/>
  <c r="I11" i="6" l="1"/>
  <c r="I18" i="6" s="1"/>
  <c r="I19" i="6" s="1"/>
  <c r="H18" i="6"/>
  <c r="H19" i="6" s="1"/>
  <c r="H73" i="6" s="1"/>
  <c r="L65" i="6"/>
  <c r="I44" i="6"/>
  <c r="I24" i="6"/>
  <c r="I25" i="6" s="1"/>
  <c r="I65" i="6"/>
  <c r="I27" i="6"/>
  <c r="I28" i="6" s="1"/>
  <c r="I21" i="6"/>
  <c r="I22" i="6" s="1"/>
  <c r="I67" i="6"/>
  <c r="I68" i="6" l="1"/>
  <c r="L67" i="6"/>
  <c r="L68" i="6" s="1"/>
  <c r="L72" i="6" s="1"/>
  <c r="I72" i="6"/>
  <c r="H74" i="6"/>
  <c r="I75" i="6"/>
  <c r="I73" i="6"/>
  <c r="H75" i="6"/>
  <c r="L75" i="6" l="1"/>
</calcChain>
</file>

<file path=xl/sharedStrings.xml><?xml version="1.0" encoding="utf-8"?>
<sst xmlns="http://schemas.openxmlformats.org/spreadsheetml/2006/main" count="199" uniqueCount="163">
  <si>
    <t>PROYECTO</t>
  </si>
  <si>
    <t>EFECTOS</t>
  </si>
  <si>
    <t>PROBLEMA</t>
  </si>
  <si>
    <t>CAUSAS</t>
  </si>
  <si>
    <t>ALTERNATIVA SOLUCIÓN</t>
  </si>
  <si>
    <t>OBJETIVO GENERAL</t>
  </si>
  <si>
    <t>OBJETIVOS ESPECÍFICOS</t>
  </si>
  <si>
    <t>FORMATO RESUMEN PROYECTO DE INVERSIÓN</t>
  </si>
  <si>
    <t>Directos</t>
  </si>
  <si>
    <t>Indirectos</t>
  </si>
  <si>
    <t>Directas</t>
  </si>
  <si>
    <t>Indirectas</t>
  </si>
  <si>
    <t>FORTALECIMIENTO DE LOS PROCESOS FORMATIVOS, COMPETITIVOS Y DE EDUCACIÓN FÍSICA EN EL MUNICIPIO DE BUCARAMANGA</t>
  </si>
  <si>
    <t>Bajo acceso a programas gratuitos de formación y desarrollo deportivo para los niños, niñas y adolescentes en el Municipio de Bucaramanga</t>
  </si>
  <si>
    <t>Deficiente promoción del deporte y la actividad física para el fomento de hábitos saludables en el Municipio</t>
  </si>
  <si>
    <t>Baja oferta de programas de formación deportiva para niños, niñas y adolescentes</t>
  </si>
  <si>
    <t>Prevalencia de inadecuados hábitos y estilos de vida saludable en la población infantil</t>
  </si>
  <si>
    <t>Bajo número de deportistas de alto rendimiento en formación</t>
  </si>
  <si>
    <t>Incremento en el gasto público en salud por enfermedades no transmisibles en la población</t>
  </si>
  <si>
    <t>Baja representatividad del deporte de la región en eventos de talla nacional e internacional</t>
  </si>
  <si>
    <t>Prevalencia de Sedentarismo y sobrepeso en las etapas de la primera infancia, infancia y adolescencia</t>
  </si>
  <si>
    <t>Insuficiente número de deportistas de alto rendimiento en las diferentes disciplinas</t>
  </si>
  <si>
    <t>Aumentar el acceso a programas gratuitos de formación y desarrollo deportivo para los niños, niñas y adolescentes en el Municipio de Bucaramanga</t>
  </si>
  <si>
    <t>Implementar estrategias para fomentar la participación masiva en todos los sectores de la ciudad</t>
  </si>
  <si>
    <t>Fomentar la participación de la población en procesos de formación deportiva, de habilidades físicas y hábitos alimenticios</t>
  </si>
  <si>
    <t>Ampliar las disciplinas deportivas y la realización de eventos para los niños, niñas y adolescentes de la ciudad</t>
  </si>
  <si>
    <t>Aumentar la disponibilidad de los programas adelantados por el INDERBU en los diferentes barrios, instituciones y sectores de la ciudad</t>
  </si>
  <si>
    <t>IMPLEMENTACIÓN DE ESTRATEGIAS DE FOMENTO DE LA EDUCACIÓN FÍSICA Y EL DEPORTE EN EL MUNICIPIO DE BUCARAMANGA</t>
  </si>
  <si>
    <t>PRESUPUESTO DEL PROYECTO</t>
  </si>
  <si>
    <t>Código: F-DPM-1210-238,37-028</t>
  </si>
  <si>
    <t>Versión: 0.0</t>
  </si>
  <si>
    <t>Fecha aprobación: junio-08-2020</t>
  </si>
  <si>
    <t>Página: 1 de 1</t>
  </si>
  <si>
    <t>PRESUPUESTO DESAGREGADO 2022</t>
  </si>
  <si>
    <t>NOMBRE PROYECTO: FORTALECIMIENTO DE LOS PROCESOS FORMATIVOS, COMPETITIVOS Y DE EDUCACIÓN FÍSICA EN EL MUNICIPIO DE BUCARAMANGA</t>
  </si>
  <si>
    <t>CONCEPTO</t>
  </si>
  <si>
    <t>INSUMO</t>
  </si>
  <si>
    <t>CANT.</t>
  </si>
  <si>
    <t>ESPECIFICACIONES TÉCNICAS</t>
  </si>
  <si>
    <t>TIEMPO DE EJECUCIÓN</t>
  </si>
  <si>
    <t xml:space="preserve">VR. UNITARIO </t>
  </si>
  <si>
    <t>2022 CON IVA</t>
  </si>
  <si>
    <t>TIPO DE FUENTE</t>
  </si>
  <si>
    <t>PR</t>
  </si>
  <si>
    <t>SGP</t>
  </si>
  <si>
    <t>OTROS</t>
  </si>
  <si>
    <t>Producto 1.1 
Servicio de Escuelas Deportivas</t>
  </si>
  <si>
    <t>ACTIVIDAD 1.1.1: Disponer del personal cualificado en áreas del deporte, educación física y recreación para el desarrollo de procesos de formación deportiva</t>
  </si>
  <si>
    <t>MANO DE OBRA CALIFICADA</t>
  </si>
  <si>
    <t>Disponer del personal para el desarrollo pedagógico y  didáctico que requiere la orientación formativa en cada grupo conformado con profesionales en actividad física, deporte,  cultura física,  entre otros</t>
  </si>
  <si>
    <t>Contar con los servicios de apoyo en áreas del deporte para la gestion para la realizacion de diferentes estrategias,  actividades y gestiones dentro del proceso de selección y deteccion de talentos</t>
  </si>
  <si>
    <t>Contar con los servicios profesionales en áreas del deporte y ciencias humanas para la orientacion y formacion de los niñ@s seleccionados en el proceso de deteccion de talentos</t>
  </si>
  <si>
    <t>Contar con los servicios de apoyo a la gestion en el apoyo tecnico y operativo del proceso de selección y deteccion de talentos (bachilleres o técnicos en área del deporte, ciencias humanas, administrativas, etc)</t>
  </si>
  <si>
    <t>Contar con los servicios profesionales en áreas del deporte, ciencias humanas, administrativas, etc para el fortalecimiento del proceso de selección y deteccion de talentos.</t>
  </si>
  <si>
    <t>Contar con los servicios profesionales en el área de la salud (medicina, enfermería, fisioterapia, etc) para el fortalecimiento del proceso de selección y deteccion de talentos</t>
  </si>
  <si>
    <t>Contar con los servicios profesionales en áreas de la salud, la psicología, trabajo social, etc para la aplicación de pruebas y test de valoracion en la selección y deteccion de talentos</t>
  </si>
  <si>
    <t>TOTAL ACTIVIDAD 1.1.1</t>
  </si>
  <si>
    <t>TOTAL PRODUCTO 1</t>
  </si>
  <si>
    <t>Producto 2.1
Servicio de promocion de la actividad fisica, la recreacion y el deporte</t>
  </si>
  <si>
    <t>ACTIVIDAD 2.1.1: Disponer de personal paramedico y servicio de ambulancia para el acompañamiento en el desarrollo de los diferentes eventos y actividades adelantadas por el INDERBU</t>
  </si>
  <si>
    <t>Disponer de personal cualificado en áreas relacionadas de la salud (enfermería, auxiliares en salud etc.) incluida ambulancia para el desarrollo del proyecto</t>
  </si>
  <si>
    <t xml:space="preserve">TOTAL ACTIVIDAD 2.1.1. </t>
  </si>
  <si>
    <t>ACTIVIDAD 2.1.2: Realizar la adquisición de pólizas de responsabilidad civil</t>
  </si>
  <si>
    <t xml:space="preserve">SERVICIOS FINANCIEROS Y CONEXOS </t>
  </si>
  <si>
    <t xml:space="preserve">Adquirir póliza de responsabilidad civil extracontractual que cubra cualquier siniestro (lesiones y accidentes) que padescan los participantes durante el desarrollo de las competencias deportivas que organice el INDERBU </t>
  </si>
  <si>
    <t xml:space="preserve">TOTAL ACTIVIDAD 2.1.2. </t>
  </si>
  <si>
    <t>ACTIVIDAD 2.1.3: Disponer del servicio de juzgamiento para los diferentes eventos adelantados en el marco del proyecto</t>
  </si>
  <si>
    <t>SERVICIOS PRESTADOS A LAS EMPRESAS Y SERVICIOS DE PRODUCCIÓN</t>
  </si>
  <si>
    <t>Disponer del servicio de juzgamiento de los festivales de escuelas, juegos escolares y torneos de intercolegiados  en diversas disciplinas deportivas  en sus distintas Ramas y categorías, con el personal arbitral debidamente capacitado y acreditado (persona juíridica)</t>
  </si>
  <si>
    <t>TOTAL ACTIVIDAD 2.1.3</t>
  </si>
  <si>
    <t>ACTIVIDAD 2.1.4: Disponer del servicio de apoyo psicosocial y terapeutico para los niños, niñas y adolescentes y las escuelas de padres.</t>
  </si>
  <si>
    <t>Disponer de profesionales cualificados en áreas como la psicologia, trabajo social, fisioterapia, nutricion entre otros  para el desarrollo de estrategias de formacion integral para niños, entrenadores, padres y cuidadores  en las areas afines.</t>
  </si>
  <si>
    <t>TOTAL ACTIVIDAD 2.1.4</t>
  </si>
  <si>
    <t>ACTIVIDAD 2.1.5: Establecer convenios para el garantizar el ingreso de los deportistas a escenarios deportivos requeridos para el desarrollo de las competencias y diferentes eventos</t>
  </si>
  <si>
    <t>SERVICIOS PARA LA COMUNIDAD, SOCIALES Y PERSONALES</t>
  </si>
  <si>
    <t>Celebrar convenios de asociación  con los parques Recrear, UIS, INDERSANTANDER, entre otros para garantizar el acceso y disponibilidad de escenarios para el desarrollo efectivo de los distintos eventos</t>
  </si>
  <si>
    <t>TOTAL ACTIVIDAD 2.1.5</t>
  </si>
  <si>
    <t>ACTIVIDAD 2.1.6: Disponer de servicio de apoyo para el desarrollo técnico, operativo, logístico, sistematización , control y registro de cada una de las fases de los eventos deportivos y formativos que se realicen</t>
  </si>
  <si>
    <t>Contar con los servicios de apoyo a la gestion como apoyo operativo de los juegos estudiantiles del municipio de Bucaramanga (bachiller, técnico con experiencia relacionada en este tipo de actividades)</t>
  </si>
  <si>
    <t>Contra con apoyo profesional en la coordinacion del desarrollo pedagogico y didactico que requiere la orientacion formativa en cada centro educativo seleccionado a traves de (Profesionales en actividad fisica, deporte,  cultura fisica, licenciados, entre otros.)</t>
  </si>
  <si>
    <t xml:space="preserve">Disponer de una persona natural o jurídica que preste el servicio de operador logistico para la realizacion y/o participacion en actividades recreativas, deportivas, competitivas  y de aprovechamiento del tiempo libre de los niños de las escuelas de formacion deportiva-Participacion en torneos locales, nacionales  </t>
  </si>
  <si>
    <t>Disponer de una persona natural o jurídica que preste el servicio de apoyo operativo y logistico para la realizacion de actividades de inauguracion, clausura,  festivales,  eventos especiales entre otros que se requieran</t>
  </si>
  <si>
    <t xml:space="preserve">Disponer del servicio de material de papeleria requerida para el desarrollo de los procesos  </t>
  </si>
  <si>
    <t>Contar con los servicios de apoyo a la gestion como soporte logistico incluyendo traslado de materiales en la realizacion de las diferentes actividades misionales del instituto ( Profesionales en actividad fisica, deporte,  cultura fisica, licenciados, entre otros.con experiencia relacionada en este tipo de actividades)</t>
  </si>
  <si>
    <t>TRANSPORTE</t>
  </si>
  <si>
    <t xml:space="preserve">Disponer del servicio de transporte intermunicipal que garantice el desplazamiento de los equipos que representen al municipio de Bucaramanga en la fase departamental de los juegos intercolegiados </t>
  </si>
  <si>
    <t xml:space="preserve">Contar con los servicios profesionales en diferentes areas del conocimiento, que brinden apoyo a la gestión requerida en la implementación del proyecto </t>
  </si>
  <si>
    <t>TOTAL ACTIVIDAD 2.1.6</t>
  </si>
  <si>
    <t>ACTIVIDAD 2.1.7: Disponer de la implementación deportiva específica necesaria para el el normal desarrollo de actividades de los grupos de escuelas de formación, centros edufisica e intercolegiados</t>
  </si>
  <si>
    <t>MATERIALES</t>
  </si>
  <si>
    <r>
      <t xml:space="preserve">CAMISETAS
</t>
    </r>
    <r>
      <rPr>
        <sz val="10"/>
        <rFont val="Arial"/>
        <family val="2"/>
      </rPr>
      <t>Elaboradas en tela fría, tejido ultra delgado, cuello en V', manga corta, imagen institucional. Tallas desde la 6 hasta la 14- Tallas S-M-L-X. Previo diseño  y colores aprobados por el INDERBU.</t>
    </r>
  </si>
  <si>
    <r>
      <rPr>
        <b/>
        <sz val="10"/>
        <rFont val="Arial"/>
        <family val="2"/>
      </rPr>
      <t xml:space="preserve">MINITRAMPOLIN
</t>
    </r>
    <r>
      <rPr>
        <sz val="10"/>
        <rFont val="Arial"/>
        <family val="2"/>
      </rPr>
      <t>Minitrampolin 91 cm de diámetro aprox, exclusivo para saltar, hecho en tubería acerada redoda de 1 ½ ",  calibre 12, sistema de bases ascenso y descenso para graduar la altura, patas metálicas con tornillo de graduación, malla en Nylon con sus respectivas argollas en acero. 24 resortes de 12 cms de largo, cincados para que no se oxiden. Y su respectivo protector en jumbolon y lona  resisitente.</t>
    </r>
  </si>
  <si>
    <r>
      <rPr>
        <b/>
        <sz val="10"/>
        <rFont val="Arial"/>
        <family val="2"/>
      </rPr>
      <t xml:space="preserve">BARRA FIJA GRADUABLE
</t>
    </r>
    <r>
      <rPr>
        <sz val="10"/>
        <rFont val="Arial"/>
        <family val="2"/>
      </rPr>
      <t xml:space="preserve">Barra fija graduable especial para niños(as), metálica en tubo redondo de 2 ½  y barra de 1.50 mts de ancha, estructura metálica con sistema de ascenso y descenso, con base metálica y patas en diagonales, pintada al horno.  Los parales de barra son metálicos en tubo redondo de 2 ½" y la barra en acero 120 de 27 mm de grosor, las bases en tubería aplanada y protectores de caucho, los anclajes van soportados a las bases mediante guayas.  Los parales de la barra van tubo redondo pared gruesa medidas 2 ½" . La barra fija en tubo acerado importado  y grueso de 27 mm. los tensores hechos en guaya acerada de 3/16 de pulga, la base va en tubería aplanada aprox de 18 cms de largo aprox x 8 cms de ancho toda la base va pintada en pintura electroestatica. </t>
    </r>
  </si>
  <si>
    <r>
      <rPr>
        <b/>
        <sz val="10"/>
        <rFont val="Arial"/>
        <family val="2"/>
      </rPr>
      <t xml:space="preserve">VIGA DE EQUILIBRIO
</t>
    </r>
    <r>
      <rPr>
        <sz val="10"/>
        <rFont val="Arial"/>
        <family val="2"/>
      </rPr>
      <t xml:space="preserve">Viga de equilibrio metálica de 5 mts de largo, graduable con base metálica y soportes  fabricada en lámina metálica y forrada en jumbolon de 1 cms, base metálica de sistema de ascenso -descenso, para poder la graduar y pintada al horno medidas 5 mts de largo calibre 12, de 10 cms de ancho x 4 mts de largo x 17 cms de alto, forrada en nylon importado, base metálica con sistema graduable de subir y bajar, con sus respectivos tornillos y mariposas, toda la base es metálica en tubo de 2 pulgadas pared gruesa y pintado al horno, con sus respectivos soportes en caucho </t>
    </r>
  </si>
  <si>
    <r>
      <rPr>
        <b/>
        <sz val="10"/>
        <rFont val="Arial"/>
        <family val="2"/>
      </rPr>
      <t xml:space="preserve">PLANO INCLINADO
</t>
    </r>
    <r>
      <rPr>
        <sz val="10"/>
        <rFont val="Arial"/>
        <family val="2"/>
      </rPr>
      <t xml:space="preserve">Es una colchoneta inclinada que tiene una caída de 30 grados para la ejecución de rodadas para adelante y atrás, medidas 2 mts de largo x1 mts de ancho por una caída de 30 cms y termina en 10 cms, hecha en espuma rosada densidad 26 y forrada en lona dura lona. 
Fabricado en espuma rosada densidad 26, que le da más resistencia y protección en las caídas y forrada en lona nylon de trabajos pesado y fácil lavado </t>
    </r>
  </si>
  <si>
    <r>
      <rPr>
        <b/>
        <sz val="10"/>
        <rFont val="Arial"/>
        <family val="2"/>
      </rPr>
      <t xml:space="preserve">CILINDROS
</t>
    </r>
    <r>
      <rPr>
        <sz val="10"/>
        <rFont val="Arial"/>
        <family val="2"/>
      </rPr>
      <t xml:space="preserve">Cilindro viene en espuma, y forrado en lona dura , medidas 50 cms de diámetro x 80 cms de largo o 60 cms de diámetro x 80 cms de largo, con sus respectivas agarraderas. 
fabricado en espuma rosada densidad 26 y forrado en nylon dura lona que le da mayor resistencia y durabilidad al implemento </t>
    </r>
  </si>
  <si>
    <r>
      <rPr>
        <b/>
        <sz val="10"/>
        <rFont val="Arial"/>
        <family val="2"/>
      </rPr>
      <t>CAJON SUECO</t>
    </r>
    <r>
      <rPr>
        <sz val="10"/>
        <rFont val="Arial"/>
        <family val="2"/>
      </rPr>
      <t xml:space="preserve">
Cajón sueco de 4 sesiones, última sección acolchada en madera pino de 17 mm 
Cajón sueco en madera pino de 17 mm, acolchado en cazata de 5 cms y forrado en lona dura lona. 
Cada sección de 20 cms de ancho x 1.20 mts de largo, en madera pino con sus respectivos encajes para anclar los cajones y pintado al natural, parte acolchada en cazata la última sección asegurada para darle mayor protección al cajón.   </t>
    </r>
  </si>
  <si>
    <r>
      <rPr>
        <b/>
        <sz val="10"/>
        <rFont val="Arial"/>
        <family val="2"/>
      </rPr>
      <t>FLEXIROLL</t>
    </r>
    <r>
      <rPr>
        <sz val="10"/>
        <rFont val="Arial"/>
        <family val="2"/>
      </rPr>
      <t xml:space="preserve"> 
Tapete para la ejecución de ejercicios gimnásticos para niños (as), medidas 2mts de ancho, x12mts de largo x 4 cms de grosor exclusivo para el trabajo de suelo, consta de dos partes que viene unidas para mayor eficiencia en la ejecución de los ejercicios gimnásticos. 
Alfombra de esponja, antideslizante con fibras importadas y base nacional de caucho, jumbolon especial adherido mediante calentamiento de la espuma y reforzado con pegante. 
 Diseño con múltiples placas de absorción de impacto superior, y larga duración a la esponja. Para garantizar protección a los niños(as). El jumbolon es tipo esponja, fabricado en poliuretano nacional, pero de las más altas calidades del mercado. Este tipo de colchoneta es exclusivo para las prácticas de gimnasia y cheers. Se denomina Flexiroll por que viene acanalado la espuma para enrollarlo y guardarlo. </t>
    </r>
  </si>
  <si>
    <r>
      <rPr>
        <b/>
        <sz val="10"/>
        <rFont val="Arial"/>
        <family val="2"/>
      </rPr>
      <t xml:space="preserve">PARES DE GUANTES KARATE DO
</t>
    </r>
    <r>
      <rPr>
        <sz val="10"/>
        <rFont val="Arial"/>
        <family val="2"/>
      </rPr>
      <t>Guatín Homologado por W.K.F. Word Karate Federación,  cuero sintético, espuma moldeada- Tallas S,M,L,XL, colores rojo y azul</t>
    </r>
  </si>
  <si>
    <r>
      <rPr>
        <b/>
        <sz val="10"/>
        <rFont val="Arial"/>
        <family val="2"/>
      </rPr>
      <t xml:space="preserve">PARES DE CANILLERAS KARATE DO
</t>
    </r>
    <r>
      <rPr>
        <sz val="10"/>
        <rFont val="Arial"/>
        <family val="2"/>
      </rPr>
      <t>Fabricado en espuma moldeada con la forma de la espinilla y empeine. Poliuretano 100 %--Homologado por la WORLD KARATE FEDERATION. Confortable y resistente-Colores: Azul, Rojo--Tallas: S-M-L-XL</t>
    </r>
  </si>
  <si>
    <r>
      <rPr>
        <b/>
        <sz val="10"/>
        <rFont val="Arial"/>
        <family val="2"/>
      </rPr>
      <t xml:space="preserve">GUSANOS NATACION
</t>
    </r>
    <r>
      <rPr>
        <sz val="10"/>
        <rFont val="Arial"/>
        <family val="2"/>
      </rPr>
      <t>Tubo popote de natación largo de 1.5m, circunferencia de 22cm con orificio de espuma.</t>
    </r>
  </si>
  <si>
    <r>
      <rPr>
        <b/>
        <sz val="10"/>
        <rFont val="Arial"/>
        <family val="2"/>
      </rPr>
      <t xml:space="preserve">TABLAS NATACION 
</t>
    </r>
    <r>
      <rPr>
        <sz val="10"/>
        <rFont val="Arial"/>
        <family val="2"/>
      </rPr>
      <t xml:space="preserve">Espuma de polietileno de alta densidad, resistente a fracturas, que no se doble de célula cerrada con carga de EVA. Hipoalérgico y atoxico. Medidas: Alto 41 cm, Ancho 28,5 cm y Grueso3 cm. Peso: 0,154gr </t>
    </r>
  </si>
  <si>
    <r>
      <rPr>
        <b/>
        <sz val="10"/>
        <rFont val="Arial"/>
        <family val="2"/>
      </rPr>
      <t xml:space="preserve">PANELAS NATACION
</t>
    </r>
    <r>
      <rPr>
        <sz val="10"/>
        <rFont val="Arial"/>
        <family val="2"/>
      </rPr>
      <t xml:space="preserve">Flotador para natación compuesto por 7 paneles de icopor con cuerda ajustable a Ia medida del deportista. </t>
    </r>
  </si>
  <si>
    <r>
      <rPr>
        <b/>
        <sz val="10"/>
        <rFont val="Arial"/>
        <family val="2"/>
      </rPr>
      <t>DECAMETRO 50 METROS</t>
    </r>
    <r>
      <rPr>
        <sz val="10"/>
        <rFont val="Arial"/>
        <family val="2"/>
      </rPr>
      <t xml:space="preserve">
Cinta Larga de Fibra de Vidrio 50m. Peso 0.68 Kg Tipo Flexómetros Reforzada con fibra de vidrio para mediciones precisas </t>
    </r>
  </si>
  <si>
    <r>
      <rPr>
        <b/>
        <sz val="10"/>
        <rFont val="Arial"/>
        <family val="2"/>
      </rPr>
      <t xml:space="preserve">DECAMETRO 100 METROS
</t>
    </r>
    <r>
      <rPr>
        <sz val="10"/>
        <rFont val="Arial"/>
        <family val="2"/>
      </rPr>
      <t xml:space="preserve">Cinta Larga de Fibra de Vidrio 100m. Peso 0.68 Kg Tipo Flexómetros. Reforzada con fibra de vidrio para mediciones precisas  </t>
    </r>
  </si>
  <si>
    <r>
      <t>CONOS PLASTICOS TIPO PLATILLO</t>
    </r>
    <r>
      <rPr>
        <sz val="11"/>
        <rFont val="Arial"/>
        <family val="2"/>
      </rPr>
      <t>: 
Material polietileno ultra resistente; superficie lisa, flexible de base 20 cm altura 7 cm.</t>
    </r>
  </si>
  <si>
    <r>
      <rPr>
        <b/>
        <sz val="10"/>
        <rFont val="Arial"/>
        <family val="2"/>
      </rPr>
      <t>AROS</t>
    </r>
    <r>
      <rPr>
        <sz val="10"/>
        <rFont val="Arial"/>
        <family val="2"/>
      </rPr>
      <t xml:space="preserve">
Aros ula ula, tipo manguera de 60cm de diámetro colores surtidos  </t>
    </r>
  </si>
  <si>
    <r>
      <rPr>
        <b/>
        <sz val="10"/>
        <rFont val="Arial"/>
        <family val="2"/>
      </rPr>
      <t xml:space="preserve">VALLAS
</t>
    </r>
    <r>
      <rPr>
        <sz val="10"/>
        <rFont val="Arial"/>
        <family val="2"/>
      </rPr>
      <t xml:space="preserve">Juego de vallas con conos plásticos y palos de altura regulable para entrenamiento de coordinación (minimo 6 conos con sesiones horizontales de ¼ pulgada, material plástico)  </t>
    </r>
  </si>
  <si>
    <r>
      <rPr>
        <b/>
        <sz val="10"/>
        <rFont val="Arial"/>
        <family val="2"/>
      </rPr>
      <t xml:space="preserve">CUERDAS DE SALTO
</t>
    </r>
    <r>
      <rPr>
        <sz val="10"/>
        <rFont val="Arial"/>
        <family val="2"/>
      </rPr>
      <t xml:space="preserve">Cuerdas de salto con mango en madera ajustable de nylon trenzado mínimo 180 cm de largo.   </t>
    </r>
  </si>
  <si>
    <t>TOTAL ACTIVIDAD 2.1.7</t>
  </si>
  <si>
    <t>ACTIVIDAD 2.1.8: Disponer de los elementos requeridos para llevar a cabo la premiación de cada una de las competencias y eventos  desarrollados</t>
  </si>
  <si>
    <r>
      <rPr>
        <b/>
        <sz val="10"/>
        <rFont val="Calibri"/>
        <family val="2"/>
        <scheme val="minor"/>
      </rPr>
      <t>MEDALLAS</t>
    </r>
    <r>
      <rPr>
        <sz val="10"/>
        <rFont val="Calibri"/>
        <family val="2"/>
        <scheme val="minor"/>
      </rPr>
      <t xml:space="preserve"> 
En zamak de alta resistencia color Dorado, Plata y Bronce de 9cms de diámetro, 7cm de alto y 3.5mm de grosor en forma de circulo, aleación de zinc, con baño galvánico, la cara anterior con el escudo de armas alcaldía de Bucaramanga en alto relieve full color y la cara posterior en alto relieve logo full color del INDERBU.  Cinta satinada tricolor con la bandera de Bucaramanga rojo 2cms de ancho, marcada con INDERBU y Alcaldía de Bucaramanga. Previo diseño aprobado por el INDERBU.</t>
    </r>
  </si>
  <si>
    <t>TOTAL ACTIVIDAD 2.1.8</t>
  </si>
  <si>
    <t>ACTIVIDAD 2.1.9: Disponer de insumos para la promoción,difusión y capacitación a profesores, madres comunitarias, personal de las instituciones educativas, agentes educadores entre otros.</t>
  </si>
  <si>
    <t>Contar con el servicio de promoción y ejecución de jornadas de capacitación que contribuyan a la preparación del personal vinculado al proyecto.</t>
  </si>
  <si>
    <t>TOTAL ACTIVIDAD 2.1.9</t>
  </si>
  <si>
    <t>TOTAL PRODUCTO 2</t>
  </si>
  <si>
    <t>SUBTOTAL COSTOS</t>
  </si>
  <si>
    <t>IVA</t>
  </si>
  <si>
    <t>TOTAL PROYECTO</t>
  </si>
  <si>
    <t>* Presupuesto debe  definirse para todo el horizonte del proyecto</t>
  </si>
  <si>
    <t>_____________________________________________</t>
  </si>
  <si>
    <t>V°B°  PEDRO ALONSO BALLESTEROS MIRANDA</t>
  </si>
  <si>
    <t xml:space="preserve">Director General </t>
  </si>
  <si>
    <t>Proyectó: José Dolores Valoyes/Profesional Externo</t>
  </si>
  <si>
    <t>CRONOGRAMA</t>
  </si>
  <si>
    <t>Código: F-DPM-1210-238,37-029</t>
  </si>
  <si>
    <t>Fecha aprobación: junio -08 -2020</t>
  </si>
  <si>
    <t>Página 10 de 11</t>
  </si>
  <si>
    <t>NOMBRE DE PROYECTO: FORTALECIMIENTO DE LOS PROCESOS FORMATIVOS, COMPETITIVOS Y DE EDUCACIÓN FÍSICA EN EL MUNICIPIO DE BUCARAMANGA</t>
  </si>
  <si>
    <t>Producto. 1.1</t>
  </si>
  <si>
    <t>Servicio de Escuelas Deportivas</t>
  </si>
  <si>
    <t>ENE</t>
  </si>
  <si>
    <t>FEB</t>
  </si>
  <si>
    <t>MAR</t>
  </si>
  <si>
    <t>ABR</t>
  </si>
  <si>
    <t>MAY</t>
  </si>
  <si>
    <t>JUN</t>
  </si>
  <si>
    <t>JUL</t>
  </si>
  <si>
    <t>AGOS</t>
  </si>
  <si>
    <t>SEPT</t>
  </si>
  <si>
    <t>OCT</t>
  </si>
  <si>
    <t>NOV</t>
  </si>
  <si>
    <t>DIC</t>
  </si>
  <si>
    <t>Actividad 1.1.1: Disponer del personal cualificado en áreas del deporte, educación física y recreación para el desarrollo de procesos de formación deportiva</t>
  </si>
  <si>
    <t>I</t>
  </si>
  <si>
    <t>F</t>
  </si>
  <si>
    <t>Producto 2.1 Servicio de promocion de la actividad fisica, la recreacion y el deporte</t>
  </si>
  <si>
    <t>Actividad 2.1.1:  Disponer de personal paramedico y servicio de ambulancia para el acompañamiento en el desarrollo de los diferentes eventos y actividades adelantadas por el INDERBU</t>
  </si>
  <si>
    <t>Actividad 2.1.2: Realizar la adquisición de pólizas de responsabilidad civil</t>
  </si>
  <si>
    <t>Actividad 2.1.3: Disponer del servicio de juzgamiento para los diferentes eventos adelantados en el marco del proyecto</t>
  </si>
  <si>
    <t>Actividad 2.1.4: Disponer del servicio de apoyo psicosocial y terapeutico para los niños, niñas y adolescentes y las escuelas de padres.</t>
  </si>
  <si>
    <t>Actividad 2.1.5: Establecer convenios para el garantizar el ingreso de los deportistas a escenarios deportivos requeridos para el desarrollo de las competencias y diferentes eventos</t>
  </si>
  <si>
    <t>Actividad 2.1.6: Disponer de servicio de apoyo para el desarrollo técnico, operativo, logístico, sistematización , control y registro de cada una de las fases de los eventos deportivos y formativos que se realicen</t>
  </si>
  <si>
    <t>Actividad 2.1.7: Disponer de la implementación deportiva específica necesaria para el el normal desarrollo de actividades de los grupos de escuelas de formación, centros edufisica e intercolegiados</t>
  </si>
  <si>
    <t>Actividad 2.1.8: Disponer de los elementos requeridos para llevar a cabo la premiación de cada una de las competencias y eventos desarrollados</t>
  </si>
  <si>
    <t>Actividad 2.1.9: Disponer de insumos para la promoción,difusión y capacitación a profesores, madres comunitarias, personal de las instituciones educativas, agentes educadores entre otros</t>
  </si>
  <si>
    <t>I: Inicio etapa precontractual</t>
  </si>
  <si>
    <t>F: Etapa final Liquidación y Cierre</t>
  </si>
  <si>
    <t>Cuadros sombreados Etapa de Ejecución.</t>
  </si>
  <si>
    <t>* Cronograma debe  definirse para todo el horizonte del proyecto</t>
  </si>
  <si>
    <t>V°B° PEDRO ALONSO BALLESTEROS MIRANDA</t>
  </si>
  <si>
    <t>INSTITUTO DE LA JUVENTUD, EL DEPORTE Y LA RECREACIÓN DE BUCARAMANGA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</si>
</sst>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4" formatCode="_-&quot;$&quot;\ * #,##0.00_-;\-&quot;$&quot;\ * #,##0.00_-;_-&quot;$&quot;\ * &quot;-&quot;??_-;_-@_-"/>
    <numFmt numFmtId="43" formatCode="_-* #,##0.00_-;\-* #,##0.00_-;_-* &quot;-&quot;??_-;_-@_-"/>
    <numFmt numFmtId="164" formatCode="_-* #,##0.00\ _€_-;\-* #,##0.00\ _€_-;_-* &quot;-&quot;??\ _€_-;_-@_-"/>
    <numFmt numFmtId="165" formatCode="_(&quot;$&quot;\ * #,##0.00_);_(&quot;$&quot;\ * \(#,##0.00\);_(&quot;$&quot;\ * &quot;-&quot;??_);_(@_)"/>
    <numFmt numFmtId="166" formatCode="_-* #,##0_-;\-* #,##0_-;_-* &quot;-&quot;??_-;_-@_-"/>
    <numFmt numFmtId="167" formatCode="_-[$$-240A]\ * #,##0.00_-;\-[$$-240A]\ * #,##0.00_-;_-[$$-240A]\ * &quot;-&quot;??_-;_-@_-"/>
    <numFmt numFmtId="168" formatCode="_-&quot;$&quot;\ * #,##0.00_-;\-&quot;$&quot;\ * #,##0.00_-;_-&quot;$&quot;\ * &quot;-&quot;_-;_-@_-"/>
  </numFmts>
  <fonts count="25"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4"/>
      <color rgb="FFFF0000"/>
      <name val="Arial"/>
      <family val="2"/>
    </font>
    <font>
      <sz val="11"/>
      <color theme="1"/>
      <name val="Arial"/>
      <family val="2"/>
    </font>
    <font>
      <b/>
      <sz val="18"/>
      <color theme="1"/>
      <name val="Arial"/>
      <family val="2"/>
    </font>
    <font>
      <b/>
      <sz val="11"/>
      <color theme="1"/>
      <name val="Arial"/>
      <family val="2"/>
    </font>
    <font>
      <b/>
      <sz val="10"/>
      <color theme="1"/>
      <name val="Arial"/>
      <family val="2"/>
    </font>
    <font>
      <sz val="10"/>
      <name val="Arial"/>
      <family val="2"/>
    </font>
    <font>
      <sz val="9"/>
      <color rgb="FFFF0000"/>
      <name val="Arial"/>
      <family val="2"/>
    </font>
    <font>
      <sz val="10"/>
      <color theme="1"/>
      <name val="Arial"/>
      <family val="2"/>
    </font>
    <font>
      <sz val="9"/>
      <color theme="1"/>
      <name val="Arial"/>
      <family val="2"/>
    </font>
    <font>
      <b/>
      <sz val="9"/>
      <color rgb="FFFF0000"/>
      <name val="Arial"/>
      <family val="2"/>
    </font>
    <font>
      <b/>
      <sz val="9"/>
      <color theme="1"/>
      <name val="Arial"/>
      <family val="2"/>
    </font>
    <font>
      <b/>
      <sz val="11"/>
      <color rgb="FFFF0000"/>
      <name val="Arial"/>
      <family val="2"/>
    </font>
    <font>
      <sz val="11"/>
      <color rgb="FFFF0000"/>
      <name val="Arial"/>
      <family val="2"/>
    </font>
    <font>
      <b/>
      <sz val="11"/>
      <name val="Arial"/>
      <family val="2"/>
    </font>
    <font>
      <b/>
      <sz val="10"/>
      <name val="Arial"/>
      <family val="2"/>
    </font>
    <font>
      <sz val="11"/>
      <name val="Arial"/>
      <family val="2"/>
    </font>
    <font>
      <sz val="10"/>
      <name val="Calibri"/>
      <family val="2"/>
      <scheme val="minor"/>
    </font>
    <font>
      <b/>
      <sz val="10"/>
      <name val="Calibri"/>
      <family val="2"/>
      <scheme val="minor"/>
    </font>
    <font>
      <sz val="10"/>
      <color rgb="FFFF0000"/>
      <name val="Arial"/>
      <family val="2"/>
    </font>
    <font>
      <b/>
      <sz val="12"/>
      <color theme="1"/>
      <name val="Arial"/>
      <family val="2"/>
    </font>
    <font>
      <sz val="8"/>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C00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s>
  <cellStyleXfs count="5">
    <xf numFmtId="0" fontId="0" fillId="0" borderId="0"/>
    <xf numFmtId="43" fontId="3" fillId="0" borderId="0" applyFont="0" applyFill="0" applyBorder="0" applyAlignment="0" applyProtection="0"/>
    <xf numFmtId="42"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cellStyleXfs>
  <cellXfs count="362">
    <xf numFmtId="0" fontId="0" fillId="0" borderId="0" xfId="0"/>
    <xf numFmtId="0" fontId="0" fillId="0" borderId="2" xfId="0" applyBorder="1"/>
    <xf numFmtId="0" fontId="0" fillId="0" borderId="2" xfId="0" applyBorder="1" applyAlignment="1">
      <alignment horizontal="center"/>
    </xf>
    <xf numFmtId="0" fontId="0" fillId="0" borderId="9" xfId="0" applyBorder="1"/>
    <xf numFmtId="0" fontId="0" fillId="0" borderId="9" xfId="0" applyBorder="1" applyAlignment="1">
      <alignment horizontal="center"/>
    </xf>
    <xf numFmtId="0" fontId="1" fillId="0" borderId="8" xfId="0" applyFont="1" applyBorder="1"/>
    <xf numFmtId="0" fontId="1" fillId="0" borderId="2" xfId="0" applyFont="1" applyBorder="1"/>
    <xf numFmtId="0" fontId="1" fillId="0" borderId="8" xfId="0" applyFont="1" applyBorder="1" applyAlignment="1">
      <alignment horizontal="center"/>
    </xf>
    <xf numFmtId="0" fontId="1" fillId="0" borderId="2" xfId="0" applyFont="1" applyBorder="1" applyAlignment="1">
      <alignment horizontal="center"/>
    </xf>
    <xf numFmtId="0" fontId="5" fillId="2" borderId="0" xfId="0" applyFont="1" applyFill="1" applyAlignment="1">
      <alignment vertical="center"/>
    </xf>
    <xf numFmtId="0" fontId="5" fillId="0" borderId="0" xfId="0" applyFont="1" applyAlignment="1">
      <alignment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5" fillId="2" borderId="54" xfId="0" applyFont="1" applyFill="1" applyBorder="1" applyAlignment="1">
      <alignment vertical="center"/>
    </xf>
    <xf numFmtId="0" fontId="5" fillId="2" borderId="55" xfId="0" applyFont="1" applyFill="1" applyBorder="1" applyAlignment="1">
      <alignment vertical="center"/>
    </xf>
    <xf numFmtId="9" fontId="5" fillId="0" borderId="0" xfId="3" applyFont="1" applyFill="1" applyAlignment="1">
      <alignment vertical="center"/>
    </xf>
    <xf numFmtId="0" fontId="9" fillId="2" borderId="38" xfId="0" applyFont="1" applyFill="1" applyBorder="1" applyAlignment="1">
      <alignment horizontal="center" vertical="center"/>
    </xf>
    <xf numFmtId="0" fontId="9" fillId="2" borderId="49" xfId="0" applyFont="1" applyFill="1" applyBorder="1" applyAlignment="1">
      <alignment horizontal="left" vertical="center" wrapText="1"/>
    </xf>
    <xf numFmtId="0" fontId="9" fillId="2" borderId="49" xfId="0" applyFont="1" applyFill="1" applyBorder="1" applyAlignment="1">
      <alignment horizontal="center" vertical="center" wrapText="1"/>
    </xf>
    <xf numFmtId="42" fontId="9" fillId="2" borderId="50" xfId="2" applyFont="1" applyFill="1" applyBorder="1" applyAlignment="1">
      <alignment horizontal="center" vertical="center" wrapText="1"/>
    </xf>
    <xf numFmtId="42" fontId="9" fillId="2" borderId="4" xfId="2" applyFont="1" applyFill="1" applyBorder="1" applyAlignment="1">
      <alignment horizontal="center" vertical="center" wrapText="1"/>
    </xf>
    <xf numFmtId="42" fontId="9" fillId="2" borderId="4" xfId="2" applyFont="1" applyFill="1" applyBorder="1" applyAlignment="1">
      <alignment vertical="center"/>
    </xf>
    <xf numFmtId="43" fontId="10" fillId="2" borderId="5" xfId="1" applyFont="1" applyFill="1" applyBorder="1" applyAlignment="1">
      <alignment vertical="center"/>
    </xf>
    <xf numFmtId="164" fontId="5" fillId="0" borderId="0" xfId="0" applyNumberFormat="1" applyFont="1" applyAlignment="1">
      <alignment vertical="center"/>
    </xf>
    <xf numFmtId="0" fontId="11" fillId="2" borderId="2" xfId="0" applyFont="1" applyFill="1" applyBorder="1" applyAlignment="1">
      <alignment horizontal="center" vertical="center"/>
    </xf>
    <xf numFmtId="0" fontId="11" fillId="2" borderId="57" xfId="0" applyFont="1" applyFill="1" applyBorder="1" applyAlignment="1">
      <alignment horizontal="left" vertical="center" wrapText="1"/>
    </xf>
    <xf numFmtId="0" fontId="11" fillId="2" borderId="57" xfId="0" applyFont="1" applyFill="1" applyBorder="1" applyAlignment="1">
      <alignment horizontal="center" vertical="center" wrapText="1"/>
    </xf>
    <xf numFmtId="42" fontId="11" fillId="2" borderId="22" xfId="2" applyFont="1" applyFill="1" applyBorder="1" applyAlignment="1">
      <alignment horizontal="center" vertical="center" wrapText="1"/>
    </xf>
    <xf numFmtId="42" fontId="11" fillId="2" borderId="1" xfId="2" applyFont="1" applyFill="1" applyBorder="1" applyAlignment="1">
      <alignment horizontal="center" vertical="center" wrapText="1"/>
    </xf>
    <xf numFmtId="42" fontId="11" fillId="2" borderId="1" xfId="2" applyFont="1" applyFill="1" applyBorder="1" applyAlignment="1">
      <alignment vertical="center"/>
    </xf>
    <xf numFmtId="43" fontId="12" fillId="2" borderId="7" xfId="1" applyFont="1" applyFill="1" applyBorder="1" applyAlignment="1">
      <alignment vertical="center"/>
    </xf>
    <xf numFmtId="0" fontId="9" fillId="2" borderId="2" xfId="0" applyFont="1" applyFill="1" applyBorder="1" applyAlignment="1">
      <alignment horizontal="center" vertical="center"/>
    </xf>
    <xf numFmtId="0" fontId="9" fillId="2" borderId="57" xfId="0" applyFont="1" applyFill="1" applyBorder="1" applyAlignment="1">
      <alignment horizontal="left" vertical="center" wrapText="1"/>
    </xf>
    <xf numFmtId="0" fontId="9" fillId="2" borderId="57" xfId="0" applyFont="1" applyFill="1" applyBorder="1" applyAlignment="1">
      <alignment horizontal="center" vertical="center" wrapText="1"/>
    </xf>
    <xf numFmtId="42" fontId="9" fillId="2" borderId="22" xfId="2" applyFont="1" applyFill="1" applyBorder="1" applyAlignment="1">
      <alignment horizontal="center" vertical="center" wrapText="1"/>
    </xf>
    <xf numFmtId="42" fontId="9" fillId="2" borderId="1" xfId="2" applyFont="1" applyFill="1" applyBorder="1" applyAlignment="1">
      <alignment horizontal="center" vertical="center" wrapText="1"/>
    </xf>
    <xf numFmtId="42" fontId="9" fillId="2" borderId="1" xfId="2" applyFont="1" applyFill="1" applyBorder="1" applyAlignment="1">
      <alignment vertical="center"/>
    </xf>
    <xf numFmtId="43" fontId="13" fillId="2" borderId="7" xfId="1" applyFont="1" applyFill="1" applyBorder="1" applyAlignment="1">
      <alignment horizontal="center" vertical="center" wrapText="1"/>
    </xf>
    <xf numFmtId="0" fontId="11" fillId="2" borderId="59" xfId="0" applyFont="1" applyFill="1" applyBorder="1" applyAlignment="1">
      <alignment horizontal="center" vertical="center"/>
    </xf>
    <xf numFmtId="0" fontId="5" fillId="2" borderId="51" xfId="0" applyFont="1" applyFill="1" applyBorder="1" applyAlignment="1">
      <alignment vertical="center" wrapText="1"/>
    </xf>
    <xf numFmtId="0" fontId="11" fillId="2" borderId="51" xfId="0" applyFont="1" applyFill="1" applyBorder="1" applyAlignment="1">
      <alignment horizontal="center" vertical="center" wrapText="1"/>
    </xf>
    <xf numFmtId="42" fontId="11" fillId="2" borderId="52" xfId="2" applyFont="1" applyFill="1" applyBorder="1" applyAlignment="1">
      <alignment horizontal="center" vertical="center" wrapText="1"/>
    </xf>
    <xf numFmtId="42" fontId="11" fillId="2" borderId="11" xfId="2" applyFont="1" applyFill="1" applyBorder="1" applyAlignment="1">
      <alignment horizontal="center" vertical="center" wrapText="1"/>
    </xf>
    <xf numFmtId="42" fontId="11" fillId="2" borderId="11" xfId="2" applyFont="1" applyFill="1" applyBorder="1" applyAlignment="1">
      <alignment vertical="center"/>
    </xf>
    <xf numFmtId="43" fontId="12" fillId="2" borderId="12" xfId="1" applyFont="1" applyFill="1" applyBorder="1" applyAlignment="1">
      <alignment vertical="center"/>
    </xf>
    <xf numFmtId="42" fontId="8" fillId="2" borderId="19" xfId="2" applyFont="1" applyFill="1" applyBorder="1" applyAlignment="1">
      <alignment horizontal="center" vertical="center" wrapText="1"/>
    </xf>
    <xf numFmtId="42" fontId="8" fillId="2" borderId="20" xfId="2" applyFont="1" applyFill="1" applyBorder="1" applyAlignment="1">
      <alignment horizontal="center" vertical="center" wrapText="1"/>
    </xf>
    <xf numFmtId="43" fontId="12" fillId="2" borderId="21" xfId="1" applyFont="1" applyFill="1" applyBorder="1" applyAlignment="1">
      <alignment vertical="center"/>
    </xf>
    <xf numFmtId="43" fontId="12" fillId="2" borderId="21" xfId="0" applyNumberFormat="1" applyFont="1" applyFill="1" applyBorder="1" applyAlignment="1">
      <alignment vertical="center"/>
    </xf>
    <xf numFmtId="165" fontId="5" fillId="2" borderId="0" xfId="4" applyFont="1" applyFill="1" applyAlignment="1">
      <alignment vertical="center"/>
    </xf>
    <xf numFmtId="0" fontId="5" fillId="2" borderId="4" xfId="0" applyFont="1" applyFill="1" applyBorder="1" applyAlignment="1">
      <alignment vertical="center"/>
    </xf>
    <xf numFmtId="0" fontId="5" fillId="2" borderId="5" xfId="0" applyFont="1" applyFill="1" applyBorder="1" applyAlignment="1">
      <alignment vertical="center"/>
    </xf>
    <xf numFmtId="0" fontId="14" fillId="2" borderId="29" xfId="0" applyFont="1" applyFill="1" applyBorder="1" applyAlignment="1">
      <alignment horizontal="center" vertical="center" wrapText="1"/>
    </xf>
    <xf numFmtId="0" fontId="11" fillId="2" borderId="41" xfId="0" applyFont="1" applyFill="1" applyBorder="1" applyAlignment="1">
      <alignment horizontal="center" vertical="center"/>
    </xf>
    <xf numFmtId="0" fontId="11" fillId="2" borderId="60" xfId="0" applyFont="1" applyFill="1" applyBorder="1" applyAlignment="1">
      <alignment horizontal="center" vertical="center" wrapText="1"/>
    </xf>
    <xf numFmtId="0" fontId="11" fillId="2" borderId="60" xfId="0" applyFont="1" applyFill="1" applyBorder="1" applyAlignment="1">
      <alignment horizontal="center" vertical="center"/>
    </xf>
    <xf numFmtId="42" fontId="11" fillId="2" borderId="29" xfId="2" applyFont="1" applyFill="1" applyBorder="1" applyAlignment="1">
      <alignment horizontal="center" vertical="center" wrapText="1"/>
    </xf>
    <xf numFmtId="42" fontId="11" fillId="2" borderId="7" xfId="2" applyFont="1" applyFill="1" applyBorder="1" applyAlignment="1">
      <alignment vertical="center"/>
    </xf>
    <xf numFmtId="166" fontId="8" fillId="2" borderId="29" xfId="1" applyNumberFormat="1" applyFont="1" applyFill="1" applyBorder="1" applyAlignment="1">
      <alignment horizontal="center" vertical="center" wrapText="1"/>
    </xf>
    <xf numFmtId="166" fontId="8" fillId="2" borderId="26" xfId="1" applyNumberFormat="1" applyFont="1" applyFill="1" applyBorder="1" applyAlignment="1">
      <alignment horizontal="center" vertical="center" wrapText="1"/>
    </xf>
    <xf numFmtId="166" fontId="8" fillId="2" borderId="26" xfId="1" applyNumberFormat="1" applyFont="1" applyFill="1" applyBorder="1" applyAlignment="1">
      <alignment vertical="center"/>
    </xf>
    <xf numFmtId="166" fontId="8" fillId="2" borderId="61" xfId="1" applyNumberFormat="1" applyFont="1" applyFill="1" applyBorder="1" applyAlignment="1">
      <alignment vertical="center"/>
    </xf>
    <xf numFmtId="0" fontId="8" fillId="2" borderId="36" xfId="0" applyFont="1" applyFill="1" applyBorder="1" applyAlignment="1">
      <alignment horizontal="center" vertical="center" wrapText="1"/>
    </xf>
    <xf numFmtId="0" fontId="11" fillId="2" borderId="44" xfId="0" applyFont="1" applyFill="1" applyBorder="1" applyAlignment="1">
      <alignment horizontal="center" vertical="center"/>
    </xf>
    <xf numFmtId="43" fontId="11" fillId="2" borderId="36" xfId="1" applyFont="1" applyFill="1" applyBorder="1" applyAlignment="1">
      <alignment horizontal="center" vertical="center"/>
    </xf>
    <xf numFmtId="42" fontId="11" fillId="2" borderId="27" xfId="2" applyFont="1" applyFill="1" applyBorder="1" applyAlignment="1">
      <alignment horizontal="center" vertical="center" wrapText="1"/>
    </xf>
    <xf numFmtId="42" fontId="11" fillId="2" borderId="27" xfId="2" applyFont="1" applyFill="1" applyBorder="1" applyAlignment="1">
      <alignment horizontal="center" vertical="center"/>
    </xf>
    <xf numFmtId="43" fontId="11" fillId="2" borderId="27" xfId="1" applyFont="1" applyFill="1" applyBorder="1" applyAlignment="1">
      <alignment vertical="center"/>
    </xf>
    <xf numFmtId="42" fontId="11" fillId="2" borderId="33" xfId="2" applyFont="1" applyFill="1" applyBorder="1" applyAlignment="1">
      <alignment vertical="center"/>
    </xf>
    <xf numFmtId="43" fontId="8" fillId="2" borderId="29" xfId="1" applyFont="1" applyFill="1" applyBorder="1" applyAlignment="1">
      <alignment horizontal="center" vertical="center"/>
    </xf>
    <xf numFmtId="43" fontId="8" fillId="2" borderId="26" xfId="1" applyFont="1" applyFill="1" applyBorder="1" applyAlignment="1">
      <alignment horizontal="center" vertical="center"/>
    </xf>
    <xf numFmtId="43" fontId="8" fillId="2" borderId="61" xfId="1" applyFont="1" applyFill="1" applyBorder="1" applyAlignment="1">
      <alignment horizontal="center" vertical="center"/>
    </xf>
    <xf numFmtId="42" fontId="11" fillId="2" borderId="36" xfId="2" applyFont="1" applyFill="1" applyBorder="1" applyAlignment="1">
      <alignment horizontal="center" vertical="center" wrapText="1"/>
    </xf>
    <xf numFmtId="42" fontId="11" fillId="2" borderId="27" xfId="2" applyFont="1" applyFill="1" applyBorder="1" applyAlignment="1">
      <alignment vertical="center"/>
    </xf>
    <xf numFmtId="165" fontId="15" fillId="2" borderId="0" xfId="4" applyFont="1" applyFill="1" applyAlignment="1">
      <alignment vertical="center"/>
    </xf>
    <xf numFmtId="42" fontId="8" fillId="2" borderId="29" xfId="2" applyFont="1" applyFill="1" applyBorder="1" applyAlignment="1">
      <alignment horizontal="center" vertical="center" wrapText="1"/>
    </xf>
    <xf numFmtId="42" fontId="8" fillId="2" borderId="26" xfId="2" applyFont="1" applyFill="1" applyBorder="1" applyAlignment="1">
      <alignment horizontal="center" vertical="center" wrapText="1"/>
    </xf>
    <xf numFmtId="42" fontId="8" fillId="2" borderId="61" xfId="2" applyFont="1" applyFill="1" applyBorder="1" applyAlignment="1">
      <alignment horizontal="center" vertical="center" wrapText="1"/>
    </xf>
    <xf numFmtId="43" fontId="11" fillId="2" borderId="36" xfId="1" applyFont="1" applyFill="1" applyBorder="1" applyAlignment="1">
      <alignment horizontal="center" vertical="center" wrapText="1"/>
    </xf>
    <xf numFmtId="43" fontId="12" fillId="2" borderId="33" xfId="1" applyFont="1" applyFill="1" applyBorder="1" applyAlignment="1">
      <alignment vertical="center"/>
    </xf>
    <xf numFmtId="43" fontId="8" fillId="2" borderId="29" xfId="1" applyFont="1" applyFill="1" applyBorder="1" applyAlignment="1">
      <alignment horizontal="center" vertical="center" wrapText="1"/>
    </xf>
    <xf numFmtId="43" fontId="8" fillId="2" borderId="26" xfId="1" applyFont="1" applyFill="1" applyBorder="1" applyAlignment="1">
      <alignment horizontal="center" vertical="center" wrapText="1"/>
    </xf>
    <xf numFmtId="43" fontId="14" fillId="2" borderId="26" xfId="1" applyFont="1" applyFill="1" applyBorder="1" applyAlignment="1">
      <alignment horizontal="center" vertical="center" wrapText="1"/>
    </xf>
    <xf numFmtId="43" fontId="12" fillId="2" borderId="45" xfId="1" applyFont="1" applyFill="1" applyBorder="1" applyAlignment="1">
      <alignment vertical="center"/>
    </xf>
    <xf numFmtId="42" fontId="12" fillId="2" borderId="36" xfId="2" applyFont="1" applyFill="1" applyBorder="1" applyAlignment="1">
      <alignment horizontal="center" vertical="center"/>
    </xf>
    <xf numFmtId="42" fontId="12" fillId="2" borderId="27" xfId="2" applyFont="1" applyFill="1" applyBorder="1" applyAlignment="1">
      <alignment horizontal="center" vertical="center"/>
    </xf>
    <xf numFmtId="42" fontId="12" fillId="2" borderId="27" xfId="2" applyFont="1" applyFill="1" applyBorder="1" applyAlignment="1">
      <alignment vertical="center"/>
    </xf>
    <xf numFmtId="0" fontId="11" fillId="2" borderId="27" xfId="0" applyFont="1" applyFill="1" applyBorder="1" applyAlignment="1">
      <alignment vertical="center"/>
    </xf>
    <xf numFmtId="0" fontId="11" fillId="2" borderId="33" xfId="0" applyFont="1" applyFill="1" applyBorder="1" applyAlignment="1">
      <alignment vertical="center"/>
    </xf>
    <xf numFmtId="42" fontId="14" fillId="2" borderId="29" xfId="2" applyFont="1" applyFill="1" applyBorder="1" applyAlignment="1">
      <alignment horizontal="center" vertical="center"/>
    </xf>
    <xf numFmtId="42" fontId="14" fillId="2" borderId="26" xfId="2" applyFont="1" applyFill="1" applyBorder="1" applyAlignment="1">
      <alignment horizontal="center" vertical="center"/>
    </xf>
    <xf numFmtId="0" fontId="11" fillId="2" borderId="26" xfId="0" applyFont="1" applyFill="1" applyBorder="1" applyAlignment="1">
      <alignment vertical="center"/>
    </xf>
    <xf numFmtId="0" fontId="11" fillId="2" borderId="45" xfId="0" applyFont="1" applyFill="1" applyBorder="1" applyAlignment="1">
      <alignment vertical="center"/>
    </xf>
    <xf numFmtId="0" fontId="11" fillId="2" borderId="49" xfId="0" applyFont="1" applyFill="1" applyBorder="1" applyAlignment="1">
      <alignment horizontal="center" vertical="center"/>
    </xf>
    <xf numFmtId="0" fontId="11" fillId="2" borderId="39" xfId="0" applyFont="1" applyFill="1" applyBorder="1" applyAlignment="1">
      <alignment vertical="center" wrapText="1"/>
    </xf>
    <xf numFmtId="0" fontId="11" fillId="2" borderId="39" xfId="0" applyFont="1" applyFill="1" applyBorder="1" applyAlignment="1">
      <alignment horizontal="center" vertical="center"/>
    </xf>
    <xf numFmtId="42" fontId="11" fillId="2" borderId="50" xfId="2" applyFont="1" applyFill="1" applyBorder="1" applyAlignment="1">
      <alignment horizontal="center" vertical="center" wrapText="1"/>
    </xf>
    <xf numFmtId="42" fontId="11" fillId="2" borderId="4" xfId="2" applyFont="1" applyFill="1" applyBorder="1" applyAlignment="1">
      <alignment horizontal="center" vertical="center" wrapText="1"/>
    </xf>
    <xf numFmtId="42" fontId="11" fillId="2" borderId="4" xfId="2" applyFont="1" applyFill="1" applyBorder="1" applyAlignment="1">
      <alignment vertical="center"/>
    </xf>
    <xf numFmtId="0" fontId="9" fillId="2" borderId="57" xfId="0" applyFont="1" applyFill="1" applyBorder="1" applyAlignment="1">
      <alignment horizontal="center" vertical="center"/>
    </xf>
    <xf numFmtId="0" fontId="9" fillId="2" borderId="9" xfId="0" applyFont="1" applyFill="1" applyBorder="1" applyAlignment="1">
      <alignment horizontal="left" vertical="center" wrapText="1"/>
    </xf>
    <xf numFmtId="0" fontId="9" fillId="2" borderId="9" xfId="0" applyFont="1" applyFill="1" applyBorder="1" applyAlignment="1">
      <alignment horizontal="center" vertical="center"/>
    </xf>
    <xf numFmtId="0" fontId="16" fillId="2" borderId="7" xfId="0" applyFont="1" applyFill="1" applyBorder="1" applyAlignment="1">
      <alignment vertical="center"/>
    </xf>
    <xf numFmtId="0" fontId="11" fillId="2" borderId="57" xfId="0" applyFont="1" applyFill="1" applyBorder="1" applyAlignment="1">
      <alignment horizontal="center" vertical="center"/>
    </xf>
    <xf numFmtId="0" fontId="11" fillId="2" borderId="9" xfId="0" applyFont="1" applyFill="1" applyBorder="1" applyAlignment="1">
      <alignment horizontal="left" vertical="center" wrapText="1"/>
    </xf>
    <xf numFmtId="0" fontId="11" fillId="2" borderId="9" xfId="0" applyFont="1" applyFill="1" applyBorder="1" applyAlignment="1">
      <alignment horizontal="center" vertical="center"/>
    </xf>
    <xf numFmtId="0" fontId="5" fillId="2" borderId="1" xfId="0" applyFont="1" applyFill="1" applyBorder="1" applyAlignment="1">
      <alignment vertical="center"/>
    </xf>
    <xf numFmtId="42" fontId="12" fillId="2" borderId="1" xfId="2" applyFont="1" applyFill="1" applyBorder="1" applyAlignment="1">
      <alignment vertical="center"/>
    </xf>
    <xf numFmtId="42" fontId="11" fillId="2" borderId="7" xfId="2" applyFont="1" applyFill="1" applyBorder="1" applyAlignment="1">
      <alignment horizontal="center" vertical="center" wrapText="1"/>
    </xf>
    <xf numFmtId="0" fontId="8" fillId="2" borderId="8" xfId="0" applyFont="1" applyFill="1" applyBorder="1" applyAlignment="1">
      <alignment vertical="center" wrapText="1"/>
    </xf>
    <xf numFmtId="42" fontId="12" fillId="2" borderId="1" xfId="2" applyFont="1" applyFill="1" applyBorder="1" applyAlignment="1">
      <alignment horizontal="center" vertical="center" wrapText="1"/>
    </xf>
    <xf numFmtId="0" fontId="5" fillId="2" borderId="7" xfId="0" applyFont="1" applyFill="1" applyBorder="1" applyAlignment="1">
      <alignment vertical="center"/>
    </xf>
    <xf numFmtId="42" fontId="5" fillId="0" borderId="0" xfId="0" applyNumberFormat="1" applyFont="1" applyAlignment="1">
      <alignment vertical="center"/>
    </xf>
    <xf numFmtId="0" fontId="8" fillId="2" borderId="8" xfId="0" applyFont="1" applyFill="1" applyBorder="1" applyAlignment="1">
      <alignment horizontal="center" vertical="center"/>
    </xf>
    <xf numFmtId="0" fontId="8" fillId="2" borderId="62" xfId="0" applyFont="1" applyFill="1" applyBorder="1" applyAlignment="1">
      <alignment horizontal="center" vertical="center" wrapText="1"/>
    </xf>
    <xf numFmtId="0" fontId="11" fillId="2" borderId="51" xfId="0" applyFont="1" applyFill="1" applyBorder="1" applyAlignment="1">
      <alignment horizontal="center" vertical="center"/>
    </xf>
    <xf numFmtId="0" fontId="11" fillId="2" borderId="63" xfId="0" applyFont="1" applyFill="1" applyBorder="1" applyAlignment="1">
      <alignment horizontal="left" vertical="center" wrapText="1"/>
    </xf>
    <xf numFmtId="0" fontId="11" fillId="2" borderId="63" xfId="0" applyFont="1" applyFill="1" applyBorder="1" applyAlignment="1">
      <alignment horizontal="center" vertical="center"/>
    </xf>
    <xf numFmtId="42" fontId="12" fillId="2" borderId="11" xfId="2" applyFont="1" applyFill="1" applyBorder="1" applyAlignment="1">
      <alignment vertical="center"/>
    </xf>
    <xf numFmtId="0" fontId="5" fillId="2" borderId="12" xfId="0" applyFont="1" applyFill="1" applyBorder="1" applyAlignment="1">
      <alignment vertical="center"/>
    </xf>
    <xf numFmtId="42" fontId="8" fillId="2" borderId="36" xfId="2" applyFont="1" applyFill="1" applyBorder="1" applyAlignment="1">
      <alignment horizontal="center" vertical="center" wrapText="1"/>
    </xf>
    <xf numFmtId="42" fontId="8" fillId="2" borderId="54" xfId="2" applyFont="1" applyFill="1" applyBorder="1" applyAlignment="1">
      <alignment horizontal="center" vertical="center" wrapText="1"/>
    </xf>
    <xf numFmtId="42" fontId="8" fillId="2" borderId="55" xfId="2"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8" fillId="2" borderId="65" xfId="0" applyFont="1" applyFill="1" applyBorder="1" applyAlignment="1">
      <alignment horizontal="justify" vertical="top" wrapText="1"/>
    </xf>
    <xf numFmtId="0" fontId="17" fillId="2" borderId="66" xfId="0" applyFont="1" applyFill="1" applyBorder="1" applyAlignment="1">
      <alignment horizontal="center" vertical="center" wrapText="1"/>
    </xf>
    <xf numFmtId="165" fontId="9" fillId="2" borderId="3" xfId="4" applyFont="1" applyFill="1" applyBorder="1" applyAlignment="1">
      <alignment horizontal="center" vertical="center" wrapText="1"/>
    </xf>
    <xf numFmtId="164" fontId="19" fillId="2" borderId="4" xfId="0" applyNumberFormat="1" applyFont="1" applyFill="1" applyBorder="1" applyAlignment="1">
      <alignment horizontal="left" vertical="center" wrapText="1"/>
    </xf>
    <xf numFmtId="0" fontId="17" fillId="2" borderId="4" xfId="0" applyFont="1" applyFill="1" applyBorder="1" applyAlignment="1">
      <alignment horizontal="left" vertical="center" wrapText="1"/>
    </xf>
    <xf numFmtId="164" fontId="17" fillId="2" borderId="5" xfId="0" applyNumberFormat="1" applyFont="1" applyFill="1" applyBorder="1" applyAlignment="1">
      <alignment horizontal="left" vertical="center" wrapText="1"/>
    </xf>
    <xf numFmtId="165" fontId="19" fillId="2" borderId="0" xfId="4" applyFont="1" applyFill="1" applyAlignment="1">
      <alignment vertical="center"/>
    </xf>
    <xf numFmtId="9" fontId="19" fillId="2" borderId="0" xfId="3" applyFont="1" applyFill="1" applyAlignment="1">
      <alignment vertical="center"/>
    </xf>
    <xf numFmtId="0" fontId="19" fillId="2" borderId="0" xfId="0" applyFont="1" applyFill="1" applyAlignment="1">
      <alignment vertical="center"/>
    </xf>
    <xf numFmtId="0" fontId="17" fillId="2" borderId="39" xfId="0" applyFont="1" applyFill="1" applyBorder="1" applyAlignment="1">
      <alignment horizontal="center" vertical="center" wrapText="1"/>
    </xf>
    <xf numFmtId="0" fontId="9" fillId="2" borderId="9" xfId="0" applyFont="1" applyFill="1" applyBorder="1" applyAlignment="1">
      <alignment horizontal="justify" vertical="top" wrapText="1"/>
    </xf>
    <xf numFmtId="0" fontId="17" fillId="2" borderId="2" xfId="0" applyFont="1" applyFill="1" applyBorder="1" applyAlignment="1">
      <alignment horizontal="center" vertical="center" wrapText="1"/>
    </xf>
    <xf numFmtId="165" fontId="9" fillId="2" borderId="6" xfId="4" applyFont="1" applyFill="1" applyBorder="1" applyAlignment="1">
      <alignment horizontal="center" vertical="center" wrapText="1"/>
    </xf>
    <xf numFmtId="164" fontId="19" fillId="2" borderId="1" xfId="0" applyNumberFormat="1" applyFont="1" applyFill="1" applyBorder="1" applyAlignment="1">
      <alignment horizontal="left" vertical="center" wrapText="1"/>
    </xf>
    <xf numFmtId="0" fontId="17" fillId="2" borderId="1" xfId="0" applyFont="1" applyFill="1" applyBorder="1" applyAlignment="1">
      <alignment horizontal="left" vertical="center" wrapText="1"/>
    </xf>
    <xf numFmtId="164" fontId="17" fillId="2" borderId="7" xfId="0" applyNumberFormat="1" applyFont="1" applyFill="1" applyBorder="1" applyAlignment="1">
      <alignment horizontal="left" vertical="center" wrapText="1"/>
    </xf>
    <xf numFmtId="9" fontId="5" fillId="2" borderId="0" xfId="3" applyFont="1" applyFill="1" applyAlignment="1">
      <alignment vertical="center"/>
    </xf>
    <xf numFmtId="0" fontId="17" fillId="2" borderId="9" xfId="0" applyFont="1" applyFill="1" applyBorder="1" applyAlignment="1">
      <alignment horizontal="center" vertical="center" wrapText="1"/>
    </xf>
    <xf numFmtId="0" fontId="9" fillId="2" borderId="9" xfId="0" applyFont="1" applyFill="1" applyBorder="1" applyAlignment="1">
      <alignment horizontal="justify" vertical="center" wrapText="1"/>
    </xf>
    <xf numFmtId="0" fontId="17" fillId="2" borderId="9" xfId="0" applyFont="1" applyFill="1" applyBorder="1" applyAlignment="1">
      <alignment vertical="center" wrapText="1"/>
    </xf>
    <xf numFmtId="0" fontId="17" fillId="2" borderId="45" xfId="0" applyFont="1" applyFill="1" applyBorder="1" applyAlignment="1">
      <alignment horizontal="center" vertical="center" wrapText="1"/>
    </xf>
    <xf numFmtId="0" fontId="9" fillId="2" borderId="45" xfId="0" applyFont="1" applyFill="1" applyBorder="1" applyAlignment="1">
      <alignment horizontal="justify" vertical="center" wrapText="1"/>
    </xf>
    <xf numFmtId="0" fontId="17" fillId="2" borderId="42" xfId="0" applyFont="1" applyFill="1" applyBorder="1" applyAlignment="1">
      <alignment horizontal="center" vertical="center" wrapText="1"/>
    </xf>
    <xf numFmtId="165" fontId="9" fillId="2" borderId="10" xfId="4" applyFont="1" applyFill="1" applyBorder="1" applyAlignment="1">
      <alignment horizontal="center" vertical="center" wrapText="1"/>
    </xf>
    <xf numFmtId="164" fontId="19" fillId="2" borderId="11" xfId="0" applyNumberFormat="1" applyFont="1" applyFill="1" applyBorder="1" applyAlignment="1">
      <alignment horizontal="left" vertical="center" wrapText="1"/>
    </xf>
    <xf numFmtId="0" fontId="17" fillId="2" borderId="11" xfId="0" applyFont="1" applyFill="1" applyBorder="1" applyAlignment="1">
      <alignment horizontal="left" vertical="center" wrapText="1"/>
    </xf>
    <xf numFmtId="164" fontId="17" fillId="2" borderId="12" xfId="0" applyNumberFormat="1" applyFont="1" applyFill="1" applyBorder="1" applyAlignment="1">
      <alignment horizontal="left" vertical="center" wrapText="1"/>
    </xf>
    <xf numFmtId="165" fontId="18" fillId="2" borderId="19" xfId="4" applyFont="1" applyFill="1" applyBorder="1" applyAlignment="1">
      <alignment horizontal="center" vertical="center"/>
    </xf>
    <xf numFmtId="165" fontId="18" fillId="2" borderId="20" xfId="4" applyFont="1" applyFill="1" applyBorder="1" applyAlignment="1">
      <alignment horizontal="center" vertical="center"/>
    </xf>
    <xf numFmtId="165" fontId="18" fillId="2" borderId="21" xfId="4" applyFont="1" applyFill="1" applyBorder="1" applyAlignment="1">
      <alignment horizontal="center" vertical="center"/>
    </xf>
    <xf numFmtId="0" fontId="18" fillId="2" borderId="15" xfId="0" applyFont="1" applyFill="1" applyBorder="1" applyAlignment="1">
      <alignment horizontal="center" vertical="center"/>
    </xf>
    <xf numFmtId="0" fontId="17" fillId="2" borderId="56" xfId="0" applyFont="1" applyFill="1" applyBorder="1" applyAlignment="1">
      <alignment horizontal="center" vertical="center" wrapText="1"/>
    </xf>
    <xf numFmtId="0" fontId="20" fillId="2" borderId="15" xfId="0" applyFont="1" applyFill="1" applyBorder="1" applyAlignment="1">
      <alignment horizontal="justify" vertical="top" wrapText="1"/>
    </xf>
    <xf numFmtId="0" fontId="9" fillId="2" borderId="46" xfId="0" applyFont="1" applyFill="1" applyBorder="1" applyAlignment="1">
      <alignment horizontal="center" vertical="center"/>
    </xf>
    <xf numFmtId="167" fontId="9" fillId="2" borderId="19" xfId="0" applyNumberFormat="1" applyFont="1" applyFill="1" applyBorder="1" applyAlignment="1">
      <alignment horizontal="center" vertical="center" wrapText="1"/>
    </xf>
    <xf numFmtId="167" fontId="9" fillId="2" borderId="20" xfId="0" applyNumberFormat="1" applyFont="1" applyFill="1" applyBorder="1" applyAlignment="1">
      <alignment horizontal="left" vertical="center" wrapText="1"/>
    </xf>
    <xf numFmtId="0" fontId="17" fillId="2" borderId="20" xfId="0" applyFont="1" applyFill="1" applyBorder="1" applyAlignment="1">
      <alignment horizontal="left" vertical="center" wrapText="1"/>
    </xf>
    <xf numFmtId="167" fontId="17" fillId="2" borderId="21" xfId="0" applyNumberFormat="1" applyFont="1" applyFill="1" applyBorder="1" applyAlignment="1">
      <alignment horizontal="left" vertical="center" wrapText="1"/>
    </xf>
    <xf numFmtId="43" fontId="18" fillId="2" borderId="36" xfId="1" applyFont="1" applyFill="1" applyBorder="1" applyAlignment="1">
      <alignment vertical="center"/>
    </xf>
    <xf numFmtId="43" fontId="18" fillId="2" borderId="54" xfId="1" applyFont="1" applyFill="1" applyBorder="1" applyAlignment="1">
      <alignment vertical="center"/>
    </xf>
    <xf numFmtId="43" fontId="18" fillId="2" borderId="55" xfId="1" applyFont="1" applyFill="1" applyBorder="1" applyAlignment="1">
      <alignment vertical="center"/>
    </xf>
    <xf numFmtId="167" fontId="5" fillId="0" borderId="0" xfId="0" applyNumberFormat="1" applyFont="1" applyAlignment="1">
      <alignment vertical="center"/>
    </xf>
    <xf numFmtId="0" fontId="18" fillId="2" borderId="17" xfId="0" applyFont="1" applyFill="1" applyBorder="1" applyAlignment="1">
      <alignment horizontal="center" vertical="center" wrapText="1"/>
    </xf>
    <xf numFmtId="0" fontId="9" fillId="2" borderId="60" xfId="0" applyFont="1" applyFill="1" applyBorder="1" applyAlignment="1">
      <alignment horizontal="center" vertical="center"/>
    </xf>
    <xf numFmtId="0" fontId="9" fillId="2" borderId="60" xfId="0" applyFont="1" applyFill="1" applyBorder="1" applyAlignment="1">
      <alignment vertical="center" wrapText="1"/>
    </xf>
    <xf numFmtId="42" fontId="9" fillId="2" borderId="19" xfId="2" applyFont="1" applyFill="1" applyBorder="1" applyAlignment="1">
      <alignment horizontal="center" vertical="center"/>
    </xf>
    <xf numFmtId="42" fontId="9" fillId="2" borderId="67" xfId="2" applyFont="1" applyFill="1" applyBorder="1" applyAlignment="1">
      <alignment horizontal="center" vertical="center"/>
    </xf>
    <xf numFmtId="42" fontId="22" fillId="2" borderId="20" xfId="2" applyFont="1" applyFill="1" applyBorder="1" applyAlignment="1">
      <alignment horizontal="center" vertical="center"/>
    </xf>
    <xf numFmtId="0" fontId="22" fillId="2" borderId="21" xfId="0" applyFont="1" applyFill="1" applyBorder="1" applyAlignment="1">
      <alignment vertical="center"/>
    </xf>
    <xf numFmtId="42" fontId="14" fillId="2" borderId="25" xfId="2" applyFont="1" applyFill="1" applyBorder="1" applyAlignment="1">
      <alignment horizontal="center" vertical="center"/>
    </xf>
    <xf numFmtId="42" fontId="14" fillId="2" borderId="27" xfId="2" applyFont="1" applyFill="1" applyBorder="1" applyAlignment="1">
      <alignment horizontal="center" vertical="center"/>
    </xf>
    <xf numFmtId="42" fontId="8" fillId="2" borderId="22" xfId="2" applyFont="1" applyFill="1" applyBorder="1" applyAlignment="1">
      <alignment vertical="center"/>
    </xf>
    <xf numFmtId="42" fontId="8" fillId="2" borderId="1" xfId="2" applyFont="1" applyFill="1" applyBorder="1" applyAlignment="1">
      <alignment vertical="center"/>
    </xf>
    <xf numFmtId="42" fontId="8" fillId="2" borderId="7" xfId="2" applyFont="1" applyFill="1" applyBorder="1" applyAlignment="1">
      <alignment vertical="center"/>
    </xf>
    <xf numFmtId="42" fontId="14" fillId="2" borderId="7" xfId="2" applyFont="1" applyFill="1" applyBorder="1" applyAlignment="1">
      <alignment vertical="center"/>
    </xf>
    <xf numFmtId="42" fontId="8" fillId="2" borderId="29" xfId="2" applyFont="1" applyFill="1" applyBorder="1" applyAlignment="1">
      <alignment vertical="center"/>
    </xf>
    <xf numFmtId="42" fontId="8" fillId="2" borderId="26" xfId="2" applyFont="1" applyFill="1" applyBorder="1" applyAlignment="1">
      <alignment vertical="center"/>
    </xf>
    <xf numFmtId="42" fontId="14" fillId="2" borderId="61" xfId="2" applyFont="1" applyFill="1" applyBorder="1" applyAlignment="1">
      <alignment vertical="center"/>
    </xf>
    <xf numFmtId="168" fontId="7" fillId="2" borderId="67" xfId="2" applyNumberFormat="1" applyFont="1" applyFill="1" applyBorder="1" applyAlignment="1">
      <alignment vertical="center"/>
    </xf>
    <xf numFmtId="168" fontId="7" fillId="2" borderId="20" xfId="2" applyNumberFormat="1" applyFont="1" applyFill="1" applyBorder="1" applyAlignment="1">
      <alignment vertical="center"/>
    </xf>
    <xf numFmtId="168" fontId="7" fillId="2" borderId="21" xfId="2" applyNumberFormat="1" applyFont="1" applyFill="1" applyBorder="1" applyAlignment="1">
      <alignment vertical="center"/>
    </xf>
    <xf numFmtId="3" fontId="5" fillId="0" borderId="0" xfId="0" applyNumberFormat="1" applyFont="1" applyAlignment="1">
      <alignment vertical="center"/>
    </xf>
    <xf numFmtId="44" fontId="5" fillId="0" borderId="0" xfId="0" applyNumberFormat="1" applyFont="1" applyAlignment="1">
      <alignment vertical="center"/>
    </xf>
    <xf numFmtId="4" fontId="5" fillId="0" borderId="0" xfId="0" applyNumberFormat="1" applyFont="1" applyAlignment="1">
      <alignment vertical="center"/>
    </xf>
    <xf numFmtId="0" fontId="23" fillId="0" borderId="0" xfId="0" applyFont="1" applyAlignment="1">
      <alignment vertical="center"/>
    </xf>
    <xf numFmtId="3" fontId="7" fillId="2" borderId="0" xfId="0" applyNumberFormat="1" applyFont="1" applyFill="1" applyAlignment="1">
      <alignment vertical="center"/>
    </xf>
    <xf numFmtId="3" fontId="5" fillId="2" borderId="0" xfId="0" applyNumberFormat="1" applyFont="1" applyFill="1" applyAlignment="1">
      <alignment vertical="center"/>
    </xf>
    <xf numFmtId="42" fontId="12" fillId="2" borderId="0" xfId="2" applyFont="1" applyFill="1" applyAlignment="1">
      <alignment vertical="center"/>
    </xf>
    <xf numFmtId="0" fontId="12" fillId="0" borderId="0" xfId="0" applyFont="1" applyAlignment="1">
      <alignment vertical="center"/>
    </xf>
    <xf numFmtId="0" fontId="5" fillId="0" borderId="0" xfId="0" applyFont="1" applyAlignment="1">
      <alignment horizontal="center" vertical="center"/>
    </xf>
    <xf numFmtId="0" fontId="24" fillId="3" borderId="31" xfId="0" applyFont="1" applyFill="1" applyBorder="1" applyAlignment="1">
      <alignment vertical="center" wrapText="1"/>
    </xf>
    <xf numFmtId="0" fontId="24" fillId="3" borderId="22" xfId="0" applyFont="1" applyFill="1" applyBorder="1" applyAlignment="1">
      <alignment vertical="center" wrapText="1"/>
    </xf>
    <xf numFmtId="17" fontId="24" fillId="3" borderId="1" xfId="0" applyNumberFormat="1" applyFont="1" applyFill="1" applyBorder="1" applyAlignment="1">
      <alignment horizontal="center" vertical="center"/>
    </xf>
    <xf numFmtId="17" fontId="24" fillId="4" borderId="1" xfId="0" applyNumberFormat="1" applyFont="1" applyFill="1" applyBorder="1" applyAlignment="1">
      <alignment horizontal="center" vertical="center"/>
    </xf>
    <xf numFmtId="17" fontId="24" fillId="5" borderId="1" xfId="0" applyNumberFormat="1" applyFont="1" applyFill="1" applyBorder="1" applyAlignment="1">
      <alignment horizontal="center" vertical="center"/>
    </xf>
    <xf numFmtId="17" fontId="5" fillId="5" borderId="1" xfId="0" applyNumberFormat="1" applyFont="1" applyFill="1" applyBorder="1" applyAlignment="1">
      <alignment horizontal="center" vertical="center"/>
    </xf>
    <xf numFmtId="17" fontId="24" fillId="6" borderId="1" xfId="0" applyNumberFormat="1" applyFont="1" applyFill="1" applyBorder="1" applyAlignment="1">
      <alignment horizontal="center" vertical="center"/>
    </xf>
    <xf numFmtId="0" fontId="24" fillId="4" borderId="1" xfId="0" applyFont="1" applyFill="1" applyBorder="1" applyAlignment="1">
      <alignment horizontal="center" vertical="center"/>
    </xf>
    <xf numFmtId="0" fontId="24" fillId="5" borderId="1" xfId="0" applyFont="1" applyFill="1" applyBorder="1" applyAlignment="1">
      <alignment horizontal="center" vertical="center"/>
    </xf>
    <xf numFmtId="0" fontId="24" fillId="0" borderId="1" xfId="0" applyFont="1" applyBorder="1" applyAlignment="1">
      <alignment horizontal="center" vertical="center"/>
    </xf>
    <xf numFmtId="0" fontId="24" fillId="2" borderId="1" xfId="0" applyFont="1" applyFill="1" applyBorder="1" applyAlignment="1">
      <alignment horizontal="center" vertical="center"/>
    </xf>
    <xf numFmtId="0" fontId="5" fillId="0" borderId="1" xfId="0" applyFont="1" applyBorder="1" applyAlignment="1">
      <alignment horizontal="center" vertical="center"/>
    </xf>
    <xf numFmtId="0" fontId="24" fillId="6" borderId="1" xfId="0" applyFont="1" applyFill="1" applyBorder="1" applyAlignment="1">
      <alignment horizontal="center" vertical="center"/>
    </xf>
    <xf numFmtId="0" fontId="24" fillId="0" borderId="0" xfId="0" applyFont="1" applyAlignment="1">
      <alignment vertical="center" wrapText="1"/>
    </xf>
    <xf numFmtId="0" fontId="24" fillId="0" borderId="0" xfId="0" applyFont="1" applyAlignment="1">
      <alignment vertical="center"/>
    </xf>
    <xf numFmtId="0" fontId="11" fillId="0" borderId="0" xfId="0" applyFont="1" applyAlignment="1">
      <alignment vertical="center"/>
    </xf>
    <xf numFmtId="0" fontId="5" fillId="0" borderId="66" xfId="0" applyFont="1" applyBorder="1" applyAlignment="1">
      <alignment vertical="center"/>
    </xf>
    <xf numFmtId="0" fontId="0" fillId="0" borderId="66" xfId="0" applyBorder="1"/>
    <xf numFmtId="0" fontId="1" fillId="0" borderId="6" xfId="0" applyFont="1" applyBorder="1" applyAlignment="1">
      <alignment horizontal="center" vertic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0" fillId="0" borderId="4" xfId="0" applyBorder="1" applyAlignment="1">
      <alignment horizontal="justify" vertical="center" wrapText="1"/>
    </xf>
    <xf numFmtId="0" fontId="0" fillId="0" borderId="5" xfId="0" applyBorder="1" applyAlignment="1">
      <alignment horizontal="justify" vertical="center" wrapText="1"/>
    </xf>
    <xf numFmtId="0" fontId="0" fillId="0" borderId="1" xfId="0" applyBorder="1" applyAlignment="1">
      <alignment horizontal="justify" vertical="center" wrapText="1"/>
    </xf>
    <xf numFmtId="0" fontId="0" fillId="0" borderId="7" xfId="0" applyBorder="1" applyAlignment="1">
      <alignment horizontal="justify" vertical="center" wrapText="1"/>
    </xf>
    <xf numFmtId="0" fontId="1" fillId="0" borderId="13"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0" fillId="0" borderId="31" xfId="0" applyBorder="1" applyAlignment="1">
      <alignment horizontal="justify" vertical="center" wrapText="1"/>
    </xf>
    <xf numFmtId="0" fontId="0" fillId="0" borderId="2" xfId="0" applyBorder="1" applyAlignment="1">
      <alignment horizontal="justify" vertical="center" wrapText="1"/>
    </xf>
    <xf numFmtId="0" fontId="0" fillId="0" borderId="9" xfId="0" applyBorder="1" applyAlignment="1">
      <alignment horizontal="justify" vertical="center" wrapText="1"/>
    </xf>
    <xf numFmtId="0" fontId="0" fillId="0" borderId="11" xfId="0" applyBorder="1" applyAlignment="1">
      <alignment horizontal="justify" vertical="center" wrapText="1"/>
    </xf>
    <xf numFmtId="0" fontId="0" fillId="0" borderId="12" xfId="0" applyBorder="1" applyAlignment="1">
      <alignment horizontal="justify" vertical="center" wrapTex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6" xfId="0" applyFont="1" applyBorder="1" applyAlignment="1">
      <alignment horizontal="center" vertical="center"/>
    </xf>
    <xf numFmtId="0" fontId="1" fillId="0" borderId="30" xfId="0" applyFont="1" applyBorder="1" applyAlignment="1">
      <alignment horizontal="center" vertical="center"/>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5" fillId="2" borderId="40" xfId="0" applyFont="1" applyFill="1" applyBorder="1" applyAlignment="1">
      <alignment horizontal="center" vertical="center"/>
    </xf>
    <xf numFmtId="0" fontId="5" fillId="2" borderId="43" xfId="0" applyFont="1" applyFill="1" applyBorder="1" applyAlignment="1">
      <alignment horizontal="center" vertical="center"/>
    </xf>
    <xf numFmtId="0" fontId="6" fillId="2" borderId="41" xfId="0" applyFont="1" applyFill="1" applyBorder="1" applyAlignment="1">
      <alignment horizontal="center" vertical="center"/>
    </xf>
    <xf numFmtId="0" fontId="6" fillId="2" borderId="42" xfId="0" applyFont="1" applyFill="1" applyBorder="1" applyAlignment="1">
      <alignment horizontal="center" vertical="center"/>
    </xf>
    <xf numFmtId="0" fontId="6" fillId="2" borderId="29"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0" xfId="0" applyFont="1" applyFill="1" applyAlignment="1">
      <alignment horizontal="center" vertical="center"/>
    </xf>
    <xf numFmtId="0" fontId="6" fillId="2" borderId="36" xfId="0" applyFont="1" applyFill="1" applyBorder="1" applyAlignment="1">
      <alignment horizontal="center" vertical="center"/>
    </xf>
    <xf numFmtId="3" fontId="5" fillId="2" borderId="31" xfId="0" applyNumberFormat="1" applyFont="1" applyFill="1" applyBorder="1" applyAlignment="1">
      <alignment horizontal="left" vertical="center"/>
    </xf>
    <xf numFmtId="3" fontId="5" fillId="2" borderId="2" xfId="0" applyNumberFormat="1" applyFont="1" applyFill="1" applyBorder="1" applyAlignment="1">
      <alignment horizontal="left" vertical="center"/>
    </xf>
    <xf numFmtId="3" fontId="5" fillId="2" borderId="9" xfId="0" applyNumberFormat="1" applyFont="1" applyFill="1" applyBorder="1" applyAlignment="1">
      <alignment horizontal="left" vertical="center"/>
    </xf>
    <xf numFmtId="3" fontId="5" fillId="2" borderId="41" xfId="0" applyNumberFormat="1" applyFont="1" applyFill="1" applyBorder="1" applyAlignment="1">
      <alignment horizontal="left" vertical="center"/>
    </xf>
    <xf numFmtId="3" fontId="5" fillId="2" borderId="42" xfId="0" applyNumberFormat="1" applyFont="1" applyFill="1" applyBorder="1" applyAlignment="1">
      <alignment horizontal="left" vertical="center"/>
    </xf>
    <xf numFmtId="3" fontId="5" fillId="2" borderId="45" xfId="0" applyNumberFormat="1" applyFont="1" applyFill="1" applyBorder="1" applyAlignment="1">
      <alignment horizontal="left"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7" fillId="2" borderId="46"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19"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3"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49"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2" xfId="0" applyFont="1" applyFill="1" applyBorder="1" applyAlignment="1">
      <alignment horizontal="center" vertical="center" wrapText="1"/>
    </xf>
    <xf numFmtId="3" fontId="7" fillId="2" borderId="4" xfId="0" applyNumberFormat="1" applyFont="1" applyFill="1" applyBorder="1" applyAlignment="1">
      <alignment horizontal="center" vertical="center" wrapText="1"/>
    </xf>
    <xf numFmtId="3" fontId="7" fillId="2" borderId="11" xfId="0" applyNumberFormat="1" applyFont="1" applyFill="1" applyBorder="1" applyAlignment="1">
      <alignment horizontal="center" vertical="center" wrapText="1"/>
    </xf>
    <xf numFmtId="3" fontId="7" fillId="2" borderId="4" xfId="0" applyNumberFormat="1" applyFont="1" applyFill="1" applyBorder="1" applyAlignment="1">
      <alignment horizontal="center" vertical="center"/>
    </xf>
    <xf numFmtId="3" fontId="7" fillId="2" borderId="11" xfId="0" applyNumberFormat="1" applyFont="1" applyFill="1" applyBorder="1" applyAlignment="1">
      <alignment horizontal="center" vertical="center"/>
    </xf>
    <xf numFmtId="0" fontId="7" fillId="2" borderId="5" xfId="0" applyFont="1" applyFill="1" applyBorder="1" applyAlignment="1">
      <alignment horizontal="center" vertical="center"/>
    </xf>
    <xf numFmtId="0" fontId="5" fillId="2" borderId="53" xfId="0" applyFont="1" applyFill="1" applyBorder="1" applyAlignment="1">
      <alignment horizontal="center" vertical="center" wrapText="1"/>
    </xf>
    <xf numFmtId="0" fontId="5" fillId="2" borderId="58" xfId="0" applyFont="1" applyFill="1" applyBorder="1" applyAlignment="1">
      <alignment horizontal="center" vertical="center" wrapText="1"/>
    </xf>
    <xf numFmtId="0" fontId="7" fillId="2" borderId="36" xfId="0" applyFont="1" applyFill="1" applyBorder="1" applyAlignment="1">
      <alignment horizontal="left" vertical="center" wrapText="1"/>
    </xf>
    <xf numFmtId="0" fontId="7" fillId="2" borderId="54" xfId="0" applyFont="1" applyFill="1" applyBorder="1" applyAlignment="1">
      <alignment horizontal="left" vertical="center" wrapText="1"/>
    </xf>
    <xf numFmtId="0" fontId="8" fillId="2" borderId="56"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58"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7" fillId="2" borderId="46" xfId="0" applyFont="1" applyFill="1" applyBorder="1" applyAlignment="1">
      <alignment horizontal="left" vertical="center" wrapText="1"/>
    </xf>
    <xf numFmtId="0" fontId="17" fillId="2" borderId="47" xfId="0" applyFont="1" applyFill="1" applyBorder="1" applyAlignment="1">
      <alignment horizontal="left" vertical="center" wrapText="1"/>
    </xf>
    <xf numFmtId="0" fontId="17" fillId="2" borderId="48" xfId="0" applyFont="1" applyFill="1" applyBorder="1" applyAlignment="1">
      <alignment horizontal="left" vertical="center" wrapText="1"/>
    </xf>
    <xf numFmtId="0" fontId="5" fillId="2" borderId="56"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7" fillId="2" borderId="46" xfId="0" applyFont="1" applyFill="1" applyBorder="1" applyAlignment="1">
      <alignment horizontal="left" vertical="center"/>
    </xf>
    <xf numFmtId="0" fontId="7" fillId="2" borderId="47" xfId="0" applyFont="1" applyFill="1" applyBorder="1" applyAlignment="1">
      <alignment horizontal="left" vertical="center"/>
    </xf>
    <xf numFmtId="0" fontId="7" fillId="2" borderId="48" xfId="0" applyFont="1" applyFill="1" applyBorder="1" applyAlignment="1">
      <alignment horizontal="left" vertical="center"/>
    </xf>
    <xf numFmtId="0" fontId="7" fillId="2" borderId="46"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8" fillId="2" borderId="3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64" xfId="0"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18" fillId="2" borderId="64" xfId="0" applyFont="1" applyFill="1" applyBorder="1" applyAlignment="1">
      <alignment horizontal="center" vertical="center"/>
    </xf>
    <xf numFmtId="0" fontId="17" fillId="2" borderId="46"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18" xfId="0" applyFont="1" applyFill="1" applyBorder="1" applyAlignment="1">
      <alignment horizontal="center" vertical="center"/>
    </xf>
    <xf numFmtId="0" fontId="17" fillId="2" borderId="0" xfId="0" applyFont="1" applyFill="1" applyAlignment="1">
      <alignment horizontal="left" vertical="center" wrapText="1"/>
    </xf>
    <xf numFmtId="0" fontId="17" fillId="2" borderId="64" xfId="0" applyFont="1" applyFill="1" applyBorder="1" applyAlignment="1">
      <alignment horizontal="left" vertical="center" wrapText="1"/>
    </xf>
    <xf numFmtId="0" fontId="17" fillId="2" borderId="1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64" xfId="0" applyFont="1" applyFill="1" applyBorder="1" applyAlignment="1">
      <alignment horizontal="center" vertical="center"/>
    </xf>
    <xf numFmtId="0" fontId="17" fillId="2" borderId="46" xfId="0" applyFont="1" applyFill="1" applyBorder="1" applyAlignment="1">
      <alignment horizontal="left" vertical="center"/>
    </xf>
    <xf numFmtId="0" fontId="17" fillId="2" borderId="47" xfId="0" applyFont="1" applyFill="1" applyBorder="1" applyAlignment="1">
      <alignment horizontal="left" vertical="center"/>
    </xf>
    <xf numFmtId="0" fontId="17" fillId="2" borderId="14" xfId="0" applyFont="1" applyFill="1" applyBorder="1" applyAlignment="1">
      <alignment horizontal="left" vertical="center"/>
    </xf>
    <xf numFmtId="0" fontId="17" fillId="2" borderId="15" xfId="0" applyFont="1" applyFill="1" applyBorder="1" applyAlignment="1">
      <alignment horizontal="left" vertical="center"/>
    </xf>
    <xf numFmtId="0" fontId="7" fillId="2" borderId="18" xfId="0" applyFont="1" applyFill="1" applyBorder="1" applyAlignment="1">
      <alignment horizontal="center" vertical="center"/>
    </xf>
    <xf numFmtId="0" fontId="24" fillId="0" borderId="31" xfId="0" applyFont="1" applyBorder="1" applyAlignment="1">
      <alignment vertical="center" wrapText="1"/>
    </xf>
    <xf numFmtId="0" fontId="24" fillId="0" borderId="22" xfId="0" applyFont="1" applyBorder="1" applyAlignment="1">
      <alignment vertical="center" wrapText="1"/>
    </xf>
    <xf numFmtId="0" fontId="5" fillId="0" borderId="26" xfId="0" applyFont="1" applyBorder="1" applyAlignment="1">
      <alignment horizontal="center" vertical="center"/>
    </xf>
    <xf numFmtId="0" fontId="5" fillId="0" borderId="54" xfId="0" applyFont="1" applyBorder="1" applyAlignment="1">
      <alignment horizontal="center" vertical="center"/>
    </xf>
    <xf numFmtId="0" fontId="5" fillId="0" borderId="27"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9" xfId="0" applyFont="1" applyBorder="1" applyAlignment="1">
      <alignment horizontal="center" vertical="center"/>
    </xf>
    <xf numFmtId="0" fontId="7" fillId="0" borderId="44" xfId="0" applyFont="1" applyBorder="1" applyAlignment="1">
      <alignment horizontal="center" vertical="center"/>
    </xf>
    <xf numFmtId="0" fontId="7" fillId="0" borderId="0" xfId="0" applyFont="1" applyAlignment="1">
      <alignment horizontal="center" vertical="center"/>
    </xf>
    <xf numFmtId="0" fontId="7" fillId="0" borderId="36" xfId="0" applyFont="1" applyBorder="1" applyAlignment="1">
      <alignment horizontal="center" vertical="center"/>
    </xf>
    <xf numFmtId="0" fontId="7" fillId="0" borderId="68" xfId="0" applyFont="1" applyBorder="1" applyAlignment="1">
      <alignment horizontal="center" vertical="center"/>
    </xf>
    <xf numFmtId="0" fontId="7" fillId="0" borderId="66" xfId="0" applyFont="1" applyBorder="1" applyAlignment="1">
      <alignment horizontal="center" vertical="center"/>
    </xf>
    <xf numFmtId="0" fontId="7" fillId="0" borderId="25" xfId="0" applyFont="1" applyBorder="1" applyAlignment="1">
      <alignment horizontal="center" vertical="center"/>
    </xf>
    <xf numFmtId="0" fontId="12" fillId="0" borderId="31" xfId="0" applyFont="1" applyBorder="1" applyAlignment="1">
      <alignment horizontal="left" vertical="center"/>
    </xf>
    <xf numFmtId="0" fontId="12" fillId="0" borderId="2" xfId="0" applyFont="1" applyBorder="1" applyAlignment="1">
      <alignment horizontal="left" vertical="center"/>
    </xf>
    <xf numFmtId="0" fontId="12" fillId="0" borderId="22" xfId="0" applyFont="1" applyBorder="1" applyAlignment="1">
      <alignment horizontal="left" vertical="center"/>
    </xf>
    <xf numFmtId="0" fontId="14" fillId="0" borderId="3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2" xfId="0" applyFont="1" applyBorder="1" applyAlignment="1">
      <alignment horizontal="center" vertical="center" wrapText="1"/>
    </xf>
    <xf numFmtId="0" fontId="7" fillId="0" borderId="31" xfId="0" applyFont="1" applyBorder="1" applyAlignment="1">
      <alignment horizontal="center" vertical="center"/>
    </xf>
    <xf numFmtId="0" fontId="7" fillId="0" borderId="2" xfId="0" applyFont="1" applyBorder="1" applyAlignment="1">
      <alignment horizontal="center" vertical="center"/>
    </xf>
    <xf numFmtId="0" fontId="7" fillId="0" borderId="22" xfId="0" applyFont="1" applyBorder="1" applyAlignment="1">
      <alignment horizontal="center" vertical="center"/>
    </xf>
    <xf numFmtId="0" fontId="24" fillId="3" borderId="31" xfId="0" applyFont="1" applyFill="1" applyBorder="1" applyAlignment="1">
      <alignment vertical="center" wrapText="1"/>
    </xf>
    <xf numFmtId="0" fontId="24" fillId="3" borderId="22" xfId="0" applyFont="1" applyFill="1" applyBorder="1" applyAlignment="1">
      <alignment vertical="center" wrapText="1"/>
    </xf>
    <xf numFmtId="0" fontId="8" fillId="0" borderId="42" xfId="0" applyFont="1" applyBorder="1" applyAlignment="1">
      <alignment horizontal="center" vertical="center" wrapText="1"/>
    </xf>
    <xf numFmtId="0" fontId="8" fillId="0" borderId="42" xfId="0" applyFont="1" applyBorder="1" applyAlignment="1">
      <alignment horizontal="center" vertical="center"/>
    </xf>
    <xf numFmtId="0" fontId="5" fillId="0" borderId="0" xfId="0" applyFont="1" applyAlignment="1">
      <alignment horizontal="center" vertical="center"/>
    </xf>
  </cellXfs>
  <cellStyles count="5">
    <cellStyle name="Millares" xfId="1" builtinId="3"/>
    <cellStyle name="Moneda [0]" xfId="2" builtinId="7"/>
    <cellStyle name="Moneda 2" xfId="4" xr:uid="{DEA14639-172C-4A3B-9ABF-CB2A853138FA}"/>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382212</xdr:colOff>
      <xdr:row>1</xdr:row>
      <xdr:rowOff>43391</xdr:rowOff>
    </xdr:from>
    <xdr:to>
      <xdr:col>1</xdr:col>
      <xdr:colOff>1276350</xdr:colOff>
      <xdr:row>4</xdr:row>
      <xdr:rowOff>133391</xdr:rowOff>
    </xdr:to>
    <xdr:pic>
      <xdr:nvPicPr>
        <xdr:cNvPr id="2" name="4 Imagen" descr="Escudo Alcaldia.BMP">
          <a:extLst>
            <a:ext uri="{FF2B5EF4-FFF2-40B4-BE49-F238E27FC236}">
              <a16:creationId xmlns:a16="http://schemas.microsoft.com/office/drawing/2014/main" id="{E8D7A64B-2077-428A-8962-8F0A30E3F7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1762" y="405341"/>
          <a:ext cx="894138" cy="77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123825</xdr:colOff>
      <xdr:row>1</xdr:row>
      <xdr:rowOff>57150</xdr:rowOff>
    </xdr:from>
    <xdr:to>
      <xdr:col>1</xdr:col>
      <xdr:colOff>876300</xdr:colOff>
      <xdr:row>4</xdr:row>
      <xdr:rowOff>115497</xdr:rowOff>
    </xdr:to>
    <xdr:pic>
      <xdr:nvPicPr>
        <xdr:cNvPr id="2" name="4 Imagen" descr="Escudo Alcaldia.BMP">
          <a:extLst>
            <a:ext uri="{FF2B5EF4-FFF2-40B4-BE49-F238E27FC236}">
              <a16:creationId xmlns:a16="http://schemas.microsoft.com/office/drawing/2014/main" id="{DF0F9575-91A0-48F4-851B-FC90F1AF284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285750"/>
          <a:ext cx="752475" cy="610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2B39E-641D-469C-B06D-8F54D7CDB341}">
  <dimension ref="B2:O29"/>
  <sheetViews>
    <sheetView tabSelected="1" zoomScaleNormal="100" workbookViewId="0"/>
  </sheetViews>
  <sheetFormatPr baseColWidth="10" defaultRowHeight="15" x14ac:dyDescent="0.25"/>
  <cols>
    <col min="1" max="1" width="5.7109375" customWidth="1"/>
    <col min="2" max="2" width="12" customWidth="1"/>
    <col min="3" max="3" width="15.85546875" customWidth="1"/>
  </cols>
  <sheetData>
    <row r="2" spans="2:15" ht="15.75" thickBot="1" x14ac:dyDescent="0.3"/>
    <row r="3" spans="2:15" ht="18.75" x14ac:dyDescent="0.3">
      <c r="B3" s="213" t="s">
        <v>162</v>
      </c>
      <c r="C3" s="214"/>
      <c r="D3" s="214"/>
      <c r="E3" s="214"/>
      <c r="F3" s="214"/>
      <c r="G3" s="214"/>
      <c r="H3" s="214"/>
      <c r="I3" s="214"/>
      <c r="J3" s="214"/>
      <c r="K3" s="214"/>
      <c r="L3" s="214"/>
      <c r="M3" s="214"/>
      <c r="N3" s="214"/>
      <c r="O3" s="215"/>
    </row>
    <row r="4" spans="2:15" ht="19.5" thickBot="1" x14ac:dyDescent="0.35">
      <c r="B4" s="216" t="s">
        <v>7</v>
      </c>
      <c r="C4" s="217"/>
      <c r="D4" s="217"/>
      <c r="E4" s="217"/>
      <c r="F4" s="217"/>
      <c r="G4" s="217"/>
      <c r="H4" s="217"/>
      <c r="I4" s="217"/>
      <c r="J4" s="217"/>
      <c r="K4" s="217"/>
      <c r="L4" s="217"/>
      <c r="M4" s="217"/>
      <c r="N4" s="217"/>
      <c r="O4" s="218"/>
    </row>
    <row r="5" spans="2:15" ht="15.75" thickBot="1" x14ac:dyDescent="0.3"/>
    <row r="6" spans="2:15" x14ac:dyDescent="0.25">
      <c r="B6" s="223" t="s">
        <v>0</v>
      </c>
      <c r="C6" s="224"/>
      <c r="D6" s="219" t="s">
        <v>12</v>
      </c>
      <c r="E6" s="219"/>
      <c r="F6" s="219"/>
      <c r="G6" s="219"/>
      <c r="H6" s="219"/>
      <c r="I6" s="219"/>
      <c r="J6" s="219"/>
      <c r="K6" s="219"/>
      <c r="L6" s="219"/>
      <c r="M6" s="219"/>
      <c r="N6" s="219"/>
      <c r="O6" s="220"/>
    </row>
    <row r="7" spans="2:15" x14ac:dyDescent="0.25">
      <c r="B7" s="225"/>
      <c r="C7" s="226"/>
      <c r="D7" s="221"/>
      <c r="E7" s="221"/>
      <c r="F7" s="221"/>
      <c r="G7" s="221"/>
      <c r="H7" s="221"/>
      <c r="I7" s="221"/>
      <c r="J7" s="221"/>
      <c r="K7" s="221"/>
      <c r="L7" s="221"/>
      <c r="M7" s="221"/>
      <c r="N7" s="221"/>
      <c r="O7" s="222"/>
    </row>
    <row r="8" spans="2:15" ht="7.5" customHeight="1" x14ac:dyDescent="0.25">
      <c r="B8" s="5"/>
      <c r="C8" s="6"/>
      <c r="D8" s="1"/>
      <c r="E8" s="1"/>
      <c r="F8" s="1"/>
      <c r="G8" s="1"/>
      <c r="H8" s="1"/>
      <c r="I8" s="1"/>
      <c r="J8" s="1"/>
      <c r="K8" s="1"/>
      <c r="L8" s="1"/>
      <c r="M8" s="1"/>
      <c r="N8" s="1"/>
      <c r="O8" s="3"/>
    </row>
    <row r="9" spans="2:15" x14ac:dyDescent="0.25">
      <c r="B9" s="212" t="s">
        <v>1</v>
      </c>
      <c r="C9" s="227" t="s">
        <v>8</v>
      </c>
      <c r="D9" s="221" t="s">
        <v>18</v>
      </c>
      <c r="E9" s="221"/>
      <c r="F9" s="221"/>
      <c r="G9" s="221"/>
      <c r="H9" s="221"/>
      <c r="I9" s="221"/>
      <c r="J9" s="221"/>
      <c r="K9" s="221"/>
      <c r="L9" s="221"/>
      <c r="M9" s="221"/>
      <c r="N9" s="221"/>
      <c r="O9" s="222"/>
    </row>
    <row r="10" spans="2:15" x14ac:dyDescent="0.25">
      <c r="B10" s="212"/>
      <c r="C10" s="228"/>
      <c r="D10" s="231" t="s">
        <v>19</v>
      </c>
      <c r="E10" s="232"/>
      <c r="F10" s="232"/>
      <c r="G10" s="232"/>
      <c r="H10" s="232"/>
      <c r="I10" s="232"/>
      <c r="J10" s="232"/>
      <c r="K10" s="232"/>
      <c r="L10" s="232"/>
      <c r="M10" s="232"/>
      <c r="N10" s="232"/>
      <c r="O10" s="233"/>
    </row>
    <row r="11" spans="2:15" x14ac:dyDescent="0.25">
      <c r="B11" s="212"/>
      <c r="C11" s="227" t="s">
        <v>9</v>
      </c>
      <c r="D11" s="231" t="s">
        <v>20</v>
      </c>
      <c r="E11" s="232"/>
      <c r="F11" s="232"/>
      <c r="G11" s="232"/>
      <c r="H11" s="232"/>
      <c r="I11" s="232"/>
      <c r="J11" s="232"/>
      <c r="K11" s="232"/>
      <c r="L11" s="232"/>
      <c r="M11" s="232"/>
      <c r="N11" s="232"/>
      <c r="O11" s="233"/>
    </row>
    <row r="12" spans="2:15" x14ac:dyDescent="0.25">
      <c r="B12" s="212"/>
      <c r="C12" s="228"/>
      <c r="D12" s="221" t="s">
        <v>21</v>
      </c>
      <c r="E12" s="221"/>
      <c r="F12" s="221"/>
      <c r="G12" s="221"/>
      <c r="H12" s="221"/>
      <c r="I12" s="221"/>
      <c r="J12" s="221"/>
      <c r="K12" s="221"/>
      <c r="L12" s="221"/>
      <c r="M12" s="221"/>
      <c r="N12" s="221"/>
      <c r="O12" s="222"/>
    </row>
    <row r="13" spans="2:15" ht="7.5" customHeight="1" x14ac:dyDescent="0.25">
      <c r="B13" s="7"/>
      <c r="C13" s="8"/>
      <c r="D13" s="2"/>
      <c r="E13" s="2"/>
      <c r="F13" s="2"/>
      <c r="G13" s="2"/>
      <c r="H13" s="2"/>
      <c r="I13" s="2"/>
      <c r="J13" s="2"/>
      <c r="K13" s="2"/>
      <c r="L13" s="2"/>
      <c r="M13" s="2"/>
      <c r="N13" s="2"/>
      <c r="O13" s="4"/>
    </row>
    <row r="14" spans="2:15" ht="30.75" customHeight="1" x14ac:dyDescent="0.25">
      <c r="B14" s="229" t="s">
        <v>2</v>
      </c>
      <c r="C14" s="230"/>
      <c r="D14" s="221" t="s">
        <v>13</v>
      </c>
      <c r="E14" s="221"/>
      <c r="F14" s="221"/>
      <c r="G14" s="221"/>
      <c r="H14" s="221"/>
      <c r="I14" s="221"/>
      <c r="J14" s="221"/>
      <c r="K14" s="221"/>
      <c r="L14" s="221"/>
      <c r="M14" s="221"/>
      <c r="N14" s="221"/>
      <c r="O14" s="222"/>
    </row>
    <row r="15" spans="2:15" ht="7.5" customHeight="1" x14ac:dyDescent="0.25">
      <c r="B15" s="5"/>
      <c r="C15" s="6"/>
      <c r="D15" s="1"/>
      <c r="E15" s="1"/>
      <c r="F15" s="1"/>
      <c r="G15" s="1"/>
      <c r="H15" s="1"/>
      <c r="I15" s="1"/>
      <c r="J15" s="1"/>
      <c r="K15" s="1"/>
      <c r="L15" s="1"/>
      <c r="M15" s="1"/>
      <c r="N15" s="1"/>
      <c r="O15" s="3"/>
    </row>
    <row r="16" spans="2:15" x14ac:dyDescent="0.25">
      <c r="B16" s="212" t="s">
        <v>3</v>
      </c>
      <c r="C16" s="227" t="s">
        <v>10</v>
      </c>
      <c r="D16" s="221" t="s">
        <v>14</v>
      </c>
      <c r="E16" s="221"/>
      <c r="F16" s="221"/>
      <c r="G16" s="221"/>
      <c r="H16" s="221"/>
      <c r="I16" s="221"/>
      <c r="J16" s="221"/>
      <c r="K16" s="221"/>
      <c r="L16" s="221"/>
      <c r="M16" s="221"/>
      <c r="N16" s="221"/>
      <c r="O16" s="222"/>
    </row>
    <row r="17" spans="2:15" x14ac:dyDescent="0.25">
      <c r="B17" s="212"/>
      <c r="C17" s="228"/>
      <c r="D17" s="231" t="s">
        <v>15</v>
      </c>
      <c r="E17" s="232"/>
      <c r="F17" s="232"/>
      <c r="G17" s="232"/>
      <c r="H17" s="232"/>
      <c r="I17" s="232"/>
      <c r="J17" s="232"/>
      <c r="K17" s="232"/>
      <c r="L17" s="232"/>
      <c r="M17" s="232"/>
      <c r="N17" s="232"/>
      <c r="O17" s="233"/>
    </row>
    <row r="18" spans="2:15" x14ac:dyDescent="0.25">
      <c r="B18" s="212"/>
      <c r="C18" s="227" t="s">
        <v>11</v>
      </c>
      <c r="D18" s="231" t="s">
        <v>16</v>
      </c>
      <c r="E18" s="232"/>
      <c r="F18" s="232"/>
      <c r="G18" s="232"/>
      <c r="H18" s="232"/>
      <c r="I18" s="232"/>
      <c r="J18" s="232"/>
      <c r="K18" s="232"/>
      <c r="L18" s="232"/>
      <c r="M18" s="232"/>
      <c r="N18" s="232"/>
      <c r="O18" s="233"/>
    </row>
    <row r="19" spans="2:15" x14ac:dyDescent="0.25">
      <c r="B19" s="212"/>
      <c r="C19" s="228"/>
      <c r="D19" s="221" t="s">
        <v>17</v>
      </c>
      <c r="E19" s="221"/>
      <c r="F19" s="221"/>
      <c r="G19" s="221"/>
      <c r="H19" s="221"/>
      <c r="I19" s="221"/>
      <c r="J19" s="221"/>
      <c r="K19" s="221"/>
      <c r="L19" s="221"/>
      <c r="M19" s="221"/>
      <c r="N19" s="221"/>
      <c r="O19" s="222"/>
    </row>
    <row r="20" spans="2:15" ht="7.5" customHeight="1" x14ac:dyDescent="0.25">
      <c r="B20" s="5"/>
      <c r="C20" s="6"/>
      <c r="D20" s="1"/>
      <c r="E20" s="1"/>
      <c r="F20" s="1"/>
      <c r="G20" s="1"/>
      <c r="H20" s="1"/>
      <c r="I20" s="1"/>
      <c r="J20" s="1"/>
      <c r="K20" s="1"/>
      <c r="L20" s="1"/>
      <c r="M20" s="1"/>
      <c r="N20" s="1"/>
      <c r="O20" s="3"/>
    </row>
    <row r="21" spans="2:15" x14ac:dyDescent="0.25">
      <c r="B21" s="236" t="s">
        <v>5</v>
      </c>
      <c r="C21" s="237"/>
      <c r="D21" s="221" t="s">
        <v>22</v>
      </c>
      <c r="E21" s="221"/>
      <c r="F21" s="221"/>
      <c r="G21" s="221"/>
      <c r="H21" s="221"/>
      <c r="I21" s="221"/>
      <c r="J21" s="221"/>
      <c r="K21" s="221"/>
      <c r="L21" s="221"/>
      <c r="M21" s="221"/>
      <c r="N21" s="221"/>
      <c r="O21" s="222"/>
    </row>
    <row r="22" spans="2:15" x14ac:dyDescent="0.25">
      <c r="B22" s="225"/>
      <c r="C22" s="226"/>
      <c r="D22" s="221"/>
      <c r="E22" s="221"/>
      <c r="F22" s="221"/>
      <c r="G22" s="221"/>
      <c r="H22" s="221"/>
      <c r="I22" s="221"/>
      <c r="J22" s="221"/>
      <c r="K22" s="221"/>
      <c r="L22" s="221"/>
      <c r="M22" s="221"/>
      <c r="N22" s="221"/>
      <c r="O22" s="222"/>
    </row>
    <row r="23" spans="2:15" x14ac:dyDescent="0.25">
      <c r="B23" s="236" t="s">
        <v>6</v>
      </c>
      <c r="C23" s="237"/>
      <c r="D23" s="231" t="s">
        <v>23</v>
      </c>
      <c r="E23" s="232"/>
      <c r="F23" s="232"/>
      <c r="G23" s="232"/>
      <c r="H23" s="232"/>
      <c r="I23" s="232"/>
      <c r="J23" s="232"/>
      <c r="K23" s="232"/>
      <c r="L23" s="232"/>
      <c r="M23" s="232"/>
      <c r="N23" s="232"/>
      <c r="O23" s="233"/>
    </row>
    <row r="24" spans="2:15" x14ac:dyDescent="0.25">
      <c r="B24" s="238"/>
      <c r="C24" s="239"/>
      <c r="D24" s="231" t="s">
        <v>24</v>
      </c>
      <c r="E24" s="232"/>
      <c r="F24" s="232"/>
      <c r="G24" s="232"/>
      <c r="H24" s="232"/>
      <c r="I24" s="232"/>
      <c r="J24" s="232"/>
      <c r="K24" s="232"/>
      <c r="L24" s="232"/>
      <c r="M24" s="232"/>
      <c r="N24" s="232"/>
      <c r="O24" s="233"/>
    </row>
    <row r="25" spans="2:15" x14ac:dyDescent="0.25">
      <c r="B25" s="238"/>
      <c r="C25" s="239"/>
      <c r="D25" s="231" t="s">
        <v>25</v>
      </c>
      <c r="E25" s="232"/>
      <c r="F25" s="232"/>
      <c r="G25" s="232"/>
      <c r="H25" s="232"/>
      <c r="I25" s="232"/>
      <c r="J25" s="232"/>
      <c r="K25" s="232"/>
      <c r="L25" s="232"/>
      <c r="M25" s="232"/>
      <c r="N25" s="232"/>
      <c r="O25" s="233"/>
    </row>
    <row r="26" spans="2:15" x14ac:dyDescent="0.25">
      <c r="B26" s="225"/>
      <c r="C26" s="226"/>
      <c r="D26" s="231" t="s">
        <v>26</v>
      </c>
      <c r="E26" s="232"/>
      <c r="F26" s="232"/>
      <c r="G26" s="232"/>
      <c r="H26" s="232"/>
      <c r="I26" s="232"/>
      <c r="J26" s="232"/>
      <c r="K26" s="232"/>
      <c r="L26" s="232"/>
      <c r="M26" s="232"/>
      <c r="N26" s="232"/>
      <c r="O26" s="233"/>
    </row>
    <row r="27" spans="2:15" ht="7.5" customHeight="1" x14ac:dyDescent="0.25">
      <c r="B27" s="5"/>
      <c r="C27" s="6"/>
      <c r="D27" s="1"/>
      <c r="E27" s="1"/>
      <c r="F27" s="1"/>
      <c r="G27" s="1"/>
      <c r="H27" s="1"/>
      <c r="I27" s="1"/>
      <c r="J27" s="1"/>
      <c r="K27" s="1"/>
      <c r="L27" s="1"/>
      <c r="M27" s="1"/>
      <c r="N27" s="1"/>
      <c r="O27" s="3"/>
    </row>
    <row r="28" spans="2:15" x14ac:dyDescent="0.25">
      <c r="B28" s="236" t="s">
        <v>4</v>
      </c>
      <c r="C28" s="237"/>
      <c r="D28" s="221" t="s">
        <v>27</v>
      </c>
      <c r="E28" s="221"/>
      <c r="F28" s="221"/>
      <c r="G28" s="221"/>
      <c r="H28" s="221"/>
      <c r="I28" s="221"/>
      <c r="J28" s="221"/>
      <c r="K28" s="221"/>
      <c r="L28" s="221"/>
      <c r="M28" s="221"/>
      <c r="N28" s="221"/>
      <c r="O28" s="222"/>
    </row>
    <row r="29" spans="2:15" ht="15.75" thickBot="1" x14ac:dyDescent="0.3">
      <c r="B29" s="240"/>
      <c r="C29" s="241"/>
      <c r="D29" s="234"/>
      <c r="E29" s="234"/>
      <c r="F29" s="234"/>
      <c r="G29" s="234"/>
      <c r="H29" s="234"/>
      <c r="I29" s="234"/>
      <c r="J29" s="234"/>
      <c r="K29" s="234"/>
      <c r="L29" s="234"/>
      <c r="M29" s="234"/>
      <c r="N29" s="234"/>
      <c r="O29" s="235"/>
    </row>
  </sheetData>
  <mergeCells count="29">
    <mergeCell ref="D17:O17"/>
    <mergeCell ref="D11:O11"/>
    <mergeCell ref="D10:O10"/>
    <mergeCell ref="D21:O22"/>
    <mergeCell ref="D19:O19"/>
    <mergeCell ref="D28:O29"/>
    <mergeCell ref="B21:C22"/>
    <mergeCell ref="B23:C26"/>
    <mergeCell ref="B28:C29"/>
    <mergeCell ref="D26:O26"/>
    <mergeCell ref="D23:O23"/>
    <mergeCell ref="D25:O25"/>
    <mergeCell ref="D24:O24"/>
    <mergeCell ref="B16:B19"/>
    <mergeCell ref="B3:O3"/>
    <mergeCell ref="B4:O4"/>
    <mergeCell ref="D6:O7"/>
    <mergeCell ref="D9:O9"/>
    <mergeCell ref="D12:O12"/>
    <mergeCell ref="B9:B12"/>
    <mergeCell ref="D14:O14"/>
    <mergeCell ref="D16:O16"/>
    <mergeCell ref="B6:C7"/>
    <mergeCell ref="C9:C10"/>
    <mergeCell ref="C11:C12"/>
    <mergeCell ref="C16:C17"/>
    <mergeCell ref="C18:C19"/>
    <mergeCell ref="B14:C14"/>
    <mergeCell ref="D18:O1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20812-91ED-4762-BF66-EA5E342864B3}">
  <dimension ref="B1:AB88"/>
  <sheetViews>
    <sheetView zoomScale="90" zoomScaleNormal="90" zoomScaleSheetLayoutView="70" workbookViewId="0"/>
  </sheetViews>
  <sheetFormatPr baseColWidth="10" defaultRowHeight="14.25" x14ac:dyDescent="0.25"/>
  <cols>
    <col min="1" max="1" width="3.140625" style="10" customWidth="1"/>
    <col min="2" max="2" width="21.7109375" style="10" customWidth="1"/>
    <col min="3" max="3" width="26.42578125" style="10" customWidth="1"/>
    <col min="4" max="4" width="12" style="10" customWidth="1"/>
    <col min="5" max="5" width="92.42578125" style="10" customWidth="1"/>
    <col min="6" max="6" width="16.42578125" style="10" customWidth="1"/>
    <col min="7" max="7" width="20.42578125" style="10" customWidth="1"/>
    <col min="8" max="8" width="20.85546875" style="185" customWidth="1"/>
    <col min="9" max="9" width="20.28515625" style="185" customWidth="1"/>
    <col min="10" max="10" width="22.140625" style="10" customWidth="1"/>
    <col min="11" max="11" width="20.7109375" style="10" customWidth="1"/>
    <col min="12" max="12" width="17.85546875" style="10" customWidth="1"/>
    <col min="13" max="13" width="21.85546875" style="10" customWidth="1"/>
    <col min="14" max="14" width="11.42578125" style="10"/>
    <col min="15" max="15" width="19.28515625" style="10" customWidth="1"/>
    <col min="16" max="16384" width="11.42578125" style="10"/>
  </cols>
  <sheetData>
    <row r="1" spans="2:15" ht="28.5" customHeight="1" x14ac:dyDescent="0.25">
      <c r="B1" s="242"/>
      <c r="C1" s="243"/>
      <c r="D1" s="243"/>
      <c r="E1" s="243"/>
      <c r="F1" s="243"/>
      <c r="G1" s="243"/>
      <c r="H1" s="243"/>
      <c r="I1" s="243"/>
      <c r="J1" s="243"/>
      <c r="K1" s="243"/>
      <c r="L1" s="244"/>
      <c r="M1" s="9"/>
    </row>
    <row r="2" spans="2:15" ht="18" customHeight="1" x14ac:dyDescent="0.25">
      <c r="B2" s="245"/>
      <c r="C2" s="247" t="s">
        <v>28</v>
      </c>
      <c r="D2" s="248"/>
      <c r="E2" s="248"/>
      <c r="F2" s="248"/>
      <c r="G2" s="248"/>
      <c r="H2" s="249"/>
      <c r="I2" s="253" t="s">
        <v>29</v>
      </c>
      <c r="J2" s="254"/>
      <c r="K2" s="254"/>
      <c r="L2" s="255"/>
      <c r="M2" s="9"/>
    </row>
    <row r="3" spans="2:15" ht="16.5" customHeight="1" x14ac:dyDescent="0.25">
      <c r="B3" s="246"/>
      <c r="C3" s="250"/>
      <c r="D3" s="251"/>
      <c r="E3" s="251"/>
      <c r="F3" s="251"/>
      <c r="G3" s="251"/>
      <c r="H3" s="252"/>
      <c r="I3" s="253" t="s">
        <v>30</v>
      </c>
      <c r="J3" s="254"/>
      <c r="K3" s="254"/>
      <c r="L3" s="255"/>
      <c r="M3" s="9"/>
    </row>
    <row r="4" spans="2:15" ht="19.5" customHeight="1" x14ac:dyDescent="0.25">
      <c r="B4" s="246"/>
      <c r="C4" s="250"/>
      <c r="D4" s="251"/>
      <c r="E4" s="251"/>
      <c r="F4" s="251"/>
      <c r="G4" s="251"/>
      <c r="H4" s="252"/>
      <c r="I4" s="253" t="s">
        <v>31</v>
      </c>
      <c r="J4" s="254"/>
      <c r="K4" s="254"/>
      <c r="L4" s="255"/>
      <c r="M4" s="9"/>
    </row>
    <row r="5" spans="2:15" ht="17.25" customHeight="1" thickBot="1" x14ac:dyDescent="0.3">
      <c r="B5" s="246"/>
      <c r="C5" s="250"/>
      <c r="D5" s="251"/>
      <c r="E5" s="251"/>
      <c r="F5" s="251"/>
      <c r="G5" s="251"/>
      <c r="H5" s="252"/>
      <c r="I5" s="256" t="s">
        <v>32</v>
      </c>
      <c r="J5" s="257"/>
      <c r="K5" s="257"/>
      <c r="L5" s="258"/>
      <c r="M5" s="9"/>
    </row>
    <row r="6" spans="2:15" ht="15" customHeight="1" thickBot="1" x14ac:dyDescent="0.3">
      <c r="B6" s="262" t="s">
        <v>33</v>
      </c>
      <c r="C6" s="263"/>
      <c r="D6" s="263"/>
      <c r="E6" s="263"/>
      <c r="F6" s="263"/>
      <c r="G6" s="263"/>
      <c r="H6" s="263"/>
      <c r="I6" s="263"/>
      <c r="J6" s="263"/>
      <c r="K6" s="263"/>
      <c r="L6" s="264"/>
      <c r="M6" s="9"/>
    </row>
    <row r="7" spans="2:15" ht="21" customHeight="1" thickBot="1" x14ac:dyDescent="0.3">
      <c r="B7" s="265" t="s">
        <v>34</v>
      </c>
      <c r="C7" s="266"/>
      <c r="D7" s="266"/>
      <c r="E7" s="266"/>
      <c r="F7" s="266"/>
      <c r="G7" s="266"/>
      <c r="H7" s="266"/>
      <c r="I7" s="266"/>
      <c r="J7" s="266"/>
      <c r="K7" s="266"/>
      <c r="L7" s="267"/>
      <c r="M7" s="9"/>
    </row>
    <row r="8" spans="2:15" ht="22.5" customHeight="1" x14ac:dyDescent="0.25">
      <c r="B8" s="268" t="s">
        <v>35</v>
      </c>
      <c r="C8" s="270" t="s">
        <v>36</v>
      </c>
      <c r="D8" s="272" t="s">
        <v>37</v>
      </c>
      <c r="E8" s="274" t="s">
        <v>38</v>
      </c>
      <c r="F8" s="274" t="s">
        <v>39</v>
      </c>
      <c r="G8" s="276" t="s">
        <v>40</v>
      </c>
      <c r="H8" s="278">
        <v>2022</v>
      </c>
      <c r="I8" s="280" t="s">
        <v>41</v>
      </c>
      <c r="J8" s="270" t="s">
        <v>42</v>
      </c>
      <c r="K8" s="270"/>
      <c r="L8" s="282"/>
      <c r="M8" s="9"/>
    </row>
    <row r="9" spans="2:15" ht="16.5" customHeight="1" thickBot="1" x14ac:dyDescent="0.3">
      <c r="B9" s="269"/>
      <c r="C9" s="271"/>
      <c r="D9" s="273"/>
      <c r="E9" s="275"/>
      <c r="F9" s="275"/>
      <c r="G9" s="277"/>
      <c r="H9" s="279"/>
      <c r="I9" s="281"/>
      <c r="J9" s="11" t="s">
        <v>43</v>
      </c>
      <c r="K9" s="11" t="s">
        <v>44</v>
      </c>
      <c r="L9" s="12" t="s">
        <v>45</v>
      </c>
      <c r="M9" s="9"/>
    </row>
    <row r="10" spans="2:15" ht="23.25" customHeight="1" thickBot="1" x14ac:dyDescent="0.3">
      <c r="B10" s="283" t="s">
        <v>46</v>
      </c>
      <c r="C10" s="285" t="s">
        <v>47</v>
      </c>
      <c r="D10" s="286"/>
      <c r="E10" s="286"/>
      <c r="F10" s="286"/>
      <c r="G10" s="286"/>
      <c r="H10" s="286"/>
      <c r="I10" s="286"/>
      <c r="J10" s="13"/>
      <c r="K10" s="13"/>
      <c r="L10" s="14"/>
      <c r="M10" s="9"/>
      <c r="N10" s="15"/>
    </row>
    <row r="11" spans="2:15" ht="33.75" customHeight="1" x14ac:dyDescent="0.25">
      <c r="B11" s="283"/>
      <c r="C11" s="287" t="s">
        <v>48</v>
      </c>
      <c r="D11" s="16">
        <v>35</v>
      </c>
      <c r="E11" s="17" t="s">
        <v>49</v>
      </c>
      <c r="F11" s="18">
        <v>9</v>
      </c>
      <c r="G11" s="19">
        <f>(J11+K11)/F11/D11</f>
        <v>2844134.9206349207</v>
      </c>
      <c r="H11" s="20">
        <f>G11*F11*D11</f>
        <v>895902500</v>
      </c>
      <c r="I11" s="20">
        <f>H11</f>
        <v>895902500</v>
      </c>
      <c r="J11" s="21">
        <v>353352500</v>
      </c>
      <c r="K11" s="20">
        <v>542550000</v>
      </c>
      <c r="L11" s="22"/>
      <c r="M11" s="9"/>
      <c r="N11" s="15"/>
      <c r="O11" s="23"/>
    </row>
    <row r="12" spans="2:15" ht="32.25" customHeight="1" x14ac:dyDescent="0.25">
      <c r="B12" s="283"/>
      <c r="C12" s="288"/>
      <c r="D12" s="24">
        <v>2</v>
      </c>
      <c r="E12" s="25" t="s">
        <v>50</v>
      </c>
      <c r="F12" s="26">
        <v>7.5</v>
      </c>
      <c r="G12" s="27">
        <v>5100000</v>
      </c>
      <c r="H12" s="28">
        <f t="shared" ref="H12:H15" si="0">D12*F12*G12</f>
        <v>76500000</v>
      </c>
      <c r="I12" s="28">
        <f t="shared" ref="I12:I16" si="1">H12</f>
        <v>76500000</v>
      </c>
      <c r="J12" s="29">
        <v>76500000</v>
      </c>
      <c r="K12" s="29"/>
      <c r="L12" s="30"/>
      <c r="M12" s="9"/>
      <c r="N12" s="15"/>
    </row>
    <row r="13" spans="2:15" ht="26.25" customHeight="1" x14ac:dyDescent="0.25">
      <c r="B13" s="283"/>
      <c r="C13" s="288"/>
      <c r="D13" s="24">
        <v>7</v>
      </c>
      <c r="E13" s="25" t="s">
        <v>51</v>
      </c>
      <c r="F13" s="26">
        <v>9.5</v>
      </c>
      <c r="G13" s="27">
        <v>2700000</v>
      </c>
      <c r="H13" s="28">
        <f t="shared" si="0"/>
        <v>179550000</v>
      </c>
      <c r="I13" s="28">
        <f t="shared" si="1"/>
        <v>179550000</v>
      </c>
      <c r="J13" s="29">
        <v>51300000</v>
      </c>
      <c r="K13" s="29">
        <v>128250000</v>
      </c>
      <c r="L13" s="30"/>
      <c r="M13" s="9"/>
      <c r="N13" s="15"/>
    </row>
    <row r="14" spans="2:15" ht="43.5" customHeight="1" x14ac:dyDescent="0.25">
      <c r="B14" s="283"/>
      <c r="C14" s="288"/>
      <c r="D14" s="24">
        <v>2</v>
      </c>
      <c r="E14" s="25" t="s">
        <v>52</v>
      </c>
      <c r="F14" s="26">
        <v>7.5</v>
      </c>
      <c r="G14" s="27">
        <v>2810000</v>
      </c>
      <c r="H14" s="28">
        <f t="shared" si="0"/>
        <v>42150000</v>
      </c>
      <c r="I14" s="28">
        <f t="shared" si="1"/>
        <v>42150000</v>
      </c>
      <c r="J14" s="29">
        <v>42150000</v>
      </c>
      <c r="K14" s="29"/>
      <c r="L14" s="30"/>
      <c r="M14" s="9"/>
      <c r="N14" s="15"/>
    </row>
    <row r="15" spans="2:15" ht="36" customHeight="1" x14ac:dyDescent="0.25">
      <c r="B15" s="283"/>
      <c r="C15" s="288"/>
      <c r="D15" s="31">
        <v>6</v>
      </c>
      <c r="E15" s="32" t="s">
        <v>53</v>
      </c>
      <c r="F15" s="33">
        <v>9</v>
      </c>
      <c r="G15" s="34">
        <f>J15/F15/D15</f>
        <v>2851537.0370370373</v>
      </c>
      <c r="H15" s="35">
        <f t="shared" si="0"/>
        <v>153983000</v>
      </c>
      <c r="I15" s="35">
        <f t="shared" si="1"/>
        <v>153983000</v>
      </c>
      <c r="J15" s="36">
        <v>153983000</v>
      </c>
      <c r="K15" s="36"/>
      <c r="L15" s="37"/>
      <c r="M15" s="9"/>
      <c r="N15" s="15"/>
    </row>
    <row r="16" spans="2:15" ht="25.5" customHeight="1" x14ac:dyDescent="0.25">
      <c r="B16" s="283"/>
      <c r="C16" s="288"/>
      <c r="D16" s="24">
        <v>2</v>
      </c>
      <c r="E16" s="25" t="s">
        <v>54</v>
      </c>
      <c r="F16" s="26">
        <v>7.5</v>
      </c>
      <c r="G16" s="27">
        <v>5100000</v>
      </c>
      <c r="H16" s="28">
        <f>D16*F16*G16</f>
        <v>76500000</v>
      </c>
      <c r="I16" s="28">
        <f t="shared" si="1"/>
        <v>76500000</v>
      </c>
      <c r="J16" s="29">
        <v>76500000</v>
      </c>
      <c r="K16" s="29"/>
      <c r="L16" s="30"/>
      <c r="M16" s="9"/>
      <c r="N16" s="15"/>
    </row>
    <row r="17" spans="2:14" ht="26.25" customHeight="1" thickBot="1" x14ac:dyDescent="0.3">
      <c r="B17" s="284"/>
      <c r="C17" s="289"/>
      <c r="D17" s="38">
        <v>8</v>
      </c>
      <c r="E17" s="39" t="s">
        <v>55</v>
      </c>
      <c r="F17" s="40">
        <v>5</v>
      </c>
      <c r="G17" s="41">
        <v>2800000</v>
      </c>
      <c r="H17" s="42">
        <f>D17*F17*G17</f>
        <v>112000000</v>
      </c>
      <c r="I17" s="42">
        <f>H17</f>
        <v>112000000</v>
      </c>
      <c r="J17" s="43">
        <v>112000000</v>
      </c>
      <c r="K17" s="42"/>
      <c r="L17" s="44"/>
      <c r="M17" s="9"/>
      <c r="N17" s="15"/>
    </row>
    <row r="18" spans="2:14" ht="13.5" customHeight="1" thickBot="1" x14ac:dyDescent="0.3">
      <c r="B18" s="290" t="s">
        <v>56</v>
      </c>
      <c r="C18" s="291"/>
      <c r="D18" s="291"/>
      <c r="E18" s="291"/>
      <c r="F18" s="291"/>
      <c r="G18" s="292"/>
      <c r="H18" s="45">
        <f>SUM(H11:H17)</f>
        <v>1536585500</v>
      </c>
      <c r="I18" s="46">
        <f>SUM(I11:I17)</f>
        <v>1536585500</v>
      </c>
      <c r="J18" s="46">
        <f>SUM(J11:J17)</f>
        <v>865785500</v>
      </c>
      <c r="K18" s="46">
        <f>SUM(K11:K17)</f>
        <v>670800000</v>
      </c>
      <c r="L18" s="47"/>
      <c r="M18" s="9"/>
      <c r="N18" s="15"/>
    </row>
    <row r="19" spans="2:14" ht="12.75" customHeight="1" thickBot="1" x14ac:dyDescent="0.3">
      <c r="B19" s="259" t="s">
        <v>57</v>
      </c>
      <c r="C19" s="260"/>
      <c r="D19" s="260"/>
      <c r="E19" s="260"/>
      <c r="F19" s="260"/>
      <c r="G19" s="261"/>
      <c r="H19" s="45">
        <f>H18</f>
        <v>1536585500</v>
      </c>
      <c r="I19" s="46">
        <f t="shared" ref="I19:K19" si="2">I18</f>
        <v>1536585500</v>
      </c>
      <c r="J19" s="46">
        <f t="shared" si="2"/>
        <v>865785500</v>
      </c>
      <c r="K19" s="46">
        <f t="shared" si="2"/>
        <v>670800000</v>
      </c>
      <c r="L19" s="48"/>
      <c r="M19" s="49"/>
      <c r="N19" s="15"/>
    </row>
    <row r="20" spans="2:14" ht="29.25" customHeight="1" thickBot="1" x14ac:dyDescent="0.3">
      <c r="B20" s="296" t="s">
        <v>58</v>
      </c>
      <c r="C20" s="298" t="s">
        <v>59</v>
      </c>
      <c r="D20" s="298"/>
      <c r="E20" s="299"/>
      <c r="F20" s="299"/>
      <c r="G20" s="298"/>
      <c r="H20" s="298"/>
      <c r="I20" s="298"/>
      <c r="J20" s="276"/>
      <c r="K20" s="50"/>
      <c r="L20" s="51"/>
      <c r="M20" s="49"/>
      <c r="N20" s="15"/>
    </row>
    <row r="21" spans="2:14" ht="36.75" customHeight="1" thickBot="1" x14ac:dyDescent="0.3">
      <c r="B21" s="283"/>
      <c r="C21" s="52" t="s">
        <v>48</v>
      </c>
      <c r="D21" s="53">
        <v>1</v>
      </c>
      <c r="E21" s="54" t="s">
        <v>60</v>
      </c>
      <c r="F21" s="55">
        <v>10</v>
      </c>
      <c r="G21" s="56">
        <v>1600000</v>
      </c>
      <c r="H21" s="28">
        <f t="shared" ref="H21" si="3">D21*F21*G21</f>
        <v>16000000</v>
      </c>
      <c r="I21" s="28">
        <f t="shared" ref="I21" si="4">H21</f>
        <v>16000000</v>
      </c>
      <c r="J21" s="29"/>
      <c r="K21" s="29">
        <v>9000000</v>
      </c>
      <c r="L21" s="57">
        <v>7000000</v>
      </c>
      <c r="M21" s="49"/>
      <c r="N21" s="15"/>
    </row>
    <row r="22" spans="2:14" ht="11.25" customHeight="1" thickBot="1" x14ac:dyDescent="0.3">
      <c r="B22" s="283"/>
      <c r="C22" s="300" t="s">
        <v>61</v>
      </c>
      <c r="D22" s="301"/>
      <c r="E22" s="301"/>
      <c r="F22" s="301"/>
      <c r="G22" s="302"/>
      <c r="H22" s="58">
        <f>H21</f>
        <v>16000000</v>
      </c>
      <c r="I22" s="59">
        <f>I21</f>
        <v>16000000</v>
      </c>
      <c r="J22" s="60">
        <f>J21</f>
        <v>0</v>
      </c>
      <c r="K22" s="60">
        <f>K21</f>
        <v>9000000</v>
      </c>
      <c r="L22" s="61">
        <f>L21</f>
        <v>7000000</v>
      </c>
      <c r="M22" s="49"/>
      <c r="N22" s="15"/>
    </row>
    <row r="23" spans="2:14" ht="23.25" customHeight="1" thickBot="1" x14ac:dyDescent="0.3">
      <c r="B23" s="283"/>
      <c r="C23" s="303" t="s">
        <v>62</v>
      </c>
      <c r="D23" s="304"/>
      <c r="E23" s="304"/>
      <c r="F23" s="304"/>
      <c r="G23" s="304"/>
      <c r="H23" s="304"/>
      <c r="I23" s="304"/>
      <c r="J23" s="304"/>
      <c r="K23" s="304"/>
      <c r="L23" s="305"/>
      <c r="M23" s="49"/>
      <c r="N23" s="15"/>
    </row>
    <row r="24" spans="2:14" ht="51" customHeight="1" thickBot="1" x14ac:dyDescent="0.3">
      <c r="B24" s="283"/>
      <c r="C24" s="62" t="s">
        <v>63</v>
      </c>
      <c r="D24" s="63">
        <v>1</v>
      </c>
      <c r="E24" s="54" t="s">
        <v>64</v>
      </c>
      <c r="F24" s="55">
        <v>10</v>
      </c>
      <c r="G24" s="64">
        <v>1700000</v>
      </c>
      <c r="H24" s="65">
        <f t="shared" ref="H24" si="5">D24*F24*G24</f>
        <v>17000000</v>
      </c>
      <c r="I24" s="65">
        <f t="shared" ref="I24" si="6">H24</f>
        <v>17000000</v>
      </c>
      <c r="J24" s="66"/>
      <c r="K24" s="67"/>
      <c r="L24" s="68">
        <v>17000000</v>
      </c>
      <c r="M24" s="49"/>
      <c r="N24" s="15"/>
    </row>
    <row r="25" spans="2:14" ht="11.25" customHeight="1" thickBot="1" x14ac:dyDescent="0.3">
      <c r="B25" s="283"/>
      <c r="C25" s="290" t="s">
        <v>65</v>
      </c>
      <c r="D25" s="291"/>
      <c r="E25" s="291"/>
      <c r="F25" s="291"/>
      <c r="G25" s="292"/>
      <c r="H25" s="69">
        <f>H24</f>
        <v>17000000</v>
      </c>
      <c r="I25" s="70">
        <f t="shared" ref="I25" si="7">I24</f>
        <v>17000000</v>
      </c>
      <c r="J25" s="70">
        <f>J24</f>
        <v>0</v>
      </c>
      <c r="K25" s="70">
        <f t="shared" ref="K25:L25" si="8">K24</f>
        <v>0</v>
      </c>
      <c r="L25" s="71">
        <f t="shared" si="8"/>
        <v>17000000</v>
      </c>
      <c r="M25" s="49"/>
      <c r="N25" s="15"/>
    </row>
    <row r="26" spans="2:14" ht="23.25" customHeight="1" thickBot="1" x14ac:dyDescent="0.3">
      <c r="B26" s="283"/>
      <c r="C26" s="303" t="s">
        <v>66</v>
      </c>
      <c r="D26" s="304"/>
      <c r="E26" s="304"/>
      <c r="F26" s="304"/>
      <c r="G26" s="304"/>
      <c r="H26" s="304"/>
      <c r="I26" s="304"/>
      <c r="J26" s="304"/>
      <c r="K26" s="304"/>
      <c r="L26" s="305"/>
      <c r="M26" s="49"/>
      <c r="N26" s="15"/>
    </row>
    <row r="27" spans="2:14" ht="48.75" customHeight="1" thickBot="1" x14ac:dyDescent="0.3">
      <c r="B27" s="283"/>
      <c r="C27" s="62" t="s">
        <v>67</v>
      </c>
      <c r="D27" s="63">
        <v>1</v>
      </c>
      <c r="E27" s="54" t="s">
        <v>68</v>
      </c>
      <c r="F27" s="55">
        <v>10</v>
      </c>
      <c r="G27" s="72">
        <v>24466950</v>
      </c>
      <c r="H27" s="65">
        <f>G27*F27*D27</f>
        <v>244669500</v>
      </c>
      <c r="I27" s="65">
        <f>H27</f>
        <v>244669500</v>
      </c>
      <c r="J27" s="73">
        <v>144669500</v>
      </c>
      <c r="K27" s="73">
        <v>60000000</v>
      </c>
      <c r="L27" s="68">
        <v>40000000</v>
      </c>
      <c r="M27" s="74"/>
      <c r="N27" s="15"/>
    </row>
    <row r="28" spans="2:14" ht="12" customHeight="1" thickBot="1" x14ac:dyDescent="0.3">
      <c r="B28" s="283"/>
      <c r="C28" s="306" t="s">
        <v>69</v>
      </c>
      <c r="D28" s="307"/>
      <c r="E28" s="307"/>
      <c r="F28" s="307"/>
      <c r="G28" s="308"/>
      <c r="H28" s="75">
        <f>H27</f>
        <v>244669500</v>
      </c>
      <c r="I28" s="76">
        <f t="shared" ref="I28" si="9">I27</f>
        <v>244669500</v>
      </c>
      <c r="J28" s="76">
        <f>J27</f>
        <v>144669500</v>
      </c>
      <c r="K28" s="76">
        <f>K27</f>
        <v>60000000</v>
      </c>
      <c r="L28" s="77">
        <f>L27</f>
        <v>40000000</v>
      </c>
      <c r="M28" s="49"/>
      <c r="N28" s="15"/>
    </row>
    <row r="29" spans="2:14" ht="25.5" customHeight="1" thickBot="1" x14ac:dyDescent="0.3">
      <c r="B29" s="283"/>
      <c r="C29" s="303" t="s">
        <v>70</v>
      </c>
      <c r="D29" s="304"/>
      <c r="E29" s="304"/>
      <c r="F29" s="304"/>
      <c r="G29" s="304"/>
      <c r="H29" s="304"/>
      <c r="I29" s="304"/>
      <c r="J29" s="304"/>
      <c r="K29" s="304"/>
      <c r="L29" s="305"/>
      <c r="M29" s="49"/>
      <c r="N29" s="15"/>
    </row>
    <row r="30" spans="2:14" ht="49.5" customHeight="1" thickBot="1" x14ac:dyDescent="0.3">
      <c r="B30" s="283"/>
      <c r="C30" s="62" t="s">
        <v>48</v>
      </c>
      <c r="D30" s="63">
        <v>8</v>
      </c>
      <c r="E30" s="54" t="s">
        <v>71</v>
      </c>
      <c r="F30" s="55">
        <v>9.5</v>
      </c>
      <c r="G30" s="78">
        <v>2700000</v>
      </c>
      <c r="H30" s="65">
        <f>G30*F30*D30</f>
        <v>205200000</v>
      </c>
      <c r="I30" s="65">
        <f>H30</f>
        <v>205200000</v>
      </c>
      <c r="J30" s="66"/>
      <c r="K30" s="73">
        <v>205200000</v>
      </c>
      <c r="L30" s="79">
        <v>0</v>
      </c>
      <c r="M30" s="49"/>
      <c r="N30" s="15"/>
    </row>
    <row r="31" spans="2:14" ht="11.25" customHeight="1" thickBot="1" x14ac:dyDescent="0.3">
      <c r="B31" s="283"/>
      <c r="C31" s="306" t="s">
        <v>72</v>
      </c>
      <c r="D31" s="307"/>
      <c r="E31" s="307"/>
      <c r="F31" s="307"/>
      <c r="G31" s="308"/>
      <c r="H31" s="80">
        <f>H30</f>
        <v>205200000</v>
      </c>
      <c r="I31" s="81">
        <f t="shared" ref="I31" si="10">I30</f>
        <v>205200000</v>
      </c>
      <c r="J31" s="82">
        <f>J30</f>
        <v>0</v>
      </c>
      <c r="K31" s="81">
        <f>K30</f>
        <v>205200000</v>
      </c>
      <c r="L31" s="83"/>
      <c r="M31" s="49"/>
      <c r="N31" s="15"/>
    </row>
    <row r="32" spans="2:14" ht="21.75" customHeight="1" thickBot="1" x14ac:dyDescent="0.3">
      <c r="B32" s="283"/>
      <c r="C32" s="303" t="s">
        <v>73</v>
      </c>
      <c r="D32" s="304"/>
      <c r="E32" s="304"/>
      <c r="F32" s="304"/>
      <c r="G32" s="304"/>
      <c r="H32" s="304"/>
      <c r="I32" s="304"/>
      <c r="J32" s="304"/>
      <c r="K32" s="304"/>
      <c r="L32" s="305"/>
      <c r="M32" s="49"/>
      <c r="N32" s="15"/>
    </row>
    <row r="33" spans="2:28" ht="51" customHeight="1" thickBot="1" x14ac:dyDescent="0.3">
      <c r="B33" s="283"/>
      <c r="C33" s="62" t="s">
        <v>74</v>
      </c>
      <c r="D33" s="63"/>
      <c r="E33" s="54" t="s">
        <v>75</v>
      </c>
      <c r="F33" s="55"/>
      <c r="G33" s="84">
        <v>0</v>
      </c>
      <c r="H33" s="85">
        <v>0</v>
      </c>
      <c r="I33" s="85">
        <v>0</v>
      </c>
      <c r="J33" s="86"/>
      <c r="K33" s="87">
        <v>0</v>
      </c>
      <c r="L33" s="88"/>
      <c r="M33" s="49"/>
      <c r="N33" s="15"/>
    </row>
    <row r="34" spans="2:28" ht="12" customHeight="1" thickBot="1" x14ac:dyDescent="0.3">
      <c r="B34" s="283"/>
      <c r="C34" s="306" t="s">
        <v>76</v>
      </c>
      <c r="D34" s="307"/>
      <c r="E34" s="307"/>
      <c r="F34" s="307"/>
      <c r="G34" s="308"/>
      <c r="H34" s="89">
        <f>H33</f>
        <v>0</v>
      </c>
      <c r="I34" s="90">
        <f t="shared" ref="I34:J34" si="11">I33</f>
        <v>0</v>
      </c>
      <c r="J34" s="90">
        <f t="shared" si="11"/>
        <v>0</v>
      </c>
      <c r="K34" s="91"/>
      <c r="L34" s="92"/>
      <c r="M34" s="49"/>
      <c r="N34" s="15"/>
    </row>
    <row r="35" spans="2:28" ht="22.5" customHeight="1" thickBot="1" x14ac:dyDescent="0.3">
      <c r="B35" s="283"/>
      <c r="C35" s="309" t="s">
        <v>77</v>
      </c>
      <c r="D35" s="310"/>
      <c r="E35" s="310"/>
      <c r="F35" s="310"/>
      <c r="G35" s="310"/>
      <c r="H35" s="310"/>
      <c r="I35" s="310"/>
      <c r="J35" s="310"/>
      <c r="K35" s="310"/>
      <c r="L35" s="311"/>
      <c r="M35" s="49"/>
      <c r="N35" s="15"/>
    </row>
    <row r="36" spans="2:28" ht="25.5" customHeight="1" x14ac:dyDescent="0.25">
      <c r="B36" s="297"/>
      <c r="C36" s="312" t="s">
        <v>48</v>
      </c>
      <c r="D36" s="93">
        <v>8</v>
      </c>
      <c r="E36" s="94" t="s">
        <v>78</v>
      </c>
      <c r="F36" s="95">
        <v>9.5</v>
      </c>
      <c r="G36" s="96">
        <v>2500000</v>
      </c>
      <c r="H36" s="97">
        <f t="shared" ref="H36:H39" si="12">D36*F36*G36</f>
        <v>190000000</v>
      </c>
      <c r="I36" s="97">
        <f t="shared" ref="I36:I39" si="13">D36*F36*G36</f>
        <v>190000000</v>
      </c>
      <c r="J36" s="98">
        <v>95000000</v>
      </c>
      <c r="K36" s="98">
        <v>95000000</v>
      </c>
      <c r="L36" s="51"/>
      <c r="M36" s="49"/>
      <c r="N36" s="15"/>
    </row>
    <row r="37" spans="2:28" ht="41.25" customHeight="1" x14ac:dyDescent="0.25">
      <c r="B37" s="297"/>
      <c r="C37" s="313"/>
      <c r="D37" s="99">
        <v>25</v>
      </c>
      <c r="E37" s="100" t="s">
        <v>79</v>
      </c>
      <c r="F37" s="101">
        <v>9.5</v>
      </c>
      <c r="G37" s="34">
        <v>2848816.7535157893</v>
      </c>
      <c r="H37" s="35">
        <f>D37*F37*G37</f>
        <v>676593978.95999992</v>
      </c>
      <c r="I37" s="35">
        <f t="shared" si="13"/>
        <v>676593978.95999992</v>
      </c>
      <c r="J37" s="35">
        <v>274506154.95999998</v>
      </c>
      <c r="K37" s="36">
        <v>402087824</v>
      </c>
      <c r="L37" s="102"/>
      <c r="M37" s="49"/>
      <c r="N37" s="15"/>
    </row>
    <row r="38" spans="2:28" ht="45" customHeight="1" x14ac:dyDescent="0.25">
      <c r="B38" s="297"/>
      <c r="C38" s="313" t="s">
        <v>67</v>
      </c>
      <c r="D38" s="103">
        <v>1</v>
      </c>
      <c r="E38" s="104" t="s">
        <v>80</v>
      </c>
      <c r="F38" s="105">
        <v>10</v>
      </c>
      <c r="G38" s="27">
        <v>1649200</v>
      </c>
      <c r="H38" s="28">
        <f>D38*F38*G38</f>
        <v>16492000</v>
      </c>
      <c r="I38" s="28">
        <f t="shared" si="13"/>
        <v>16492000</v>
      </c>
      <c r="J38" s="106"/>
      <c r="K38" s="107"/>
      <c r="L38" s="108">
        <v>16492000</v>
      </c>
      <c r="M38" s="49"/>
      <c r="N38" s="15"/>
      <c r="O38" s="23"/>
    </row>
    <row r="39" spans="2:28" ht="41.25" customHeight="1" x14ac:dyDescent="0.25">
      <c r="B39" s="297"/>
      <c r="C39" s="313"/>
      <c r="D39" s="103">
        <v>1</v>
      </c>
      <c r="E39" s="104" t="s">
        <v>81</v>
      </c>
      <c r="F39" s="105">
        <v>1</v>
      </c>
      <c r="G39" s="27">
        <v>25000000</v>
      </c>
      <c r="H39" s="28">
        <f t="shared" si="12"/>
        <v>25000000</v>
      </c>
      <c r="I39" s="28">
        <f t="shared" si="13"/>
        <v>25000000</v>
      </c>
      <c r="J39" s="106"/>
      <c r="K39" s="107"/>
      <c r="L39" s="108">
        <v>25000000</v>
      </c>
      <c r="M39" s="49"/>
      <c r="N39" s="15"/>
    </row>
    <row r="40" spans="2:28" ht="15.75" customHeight="1" x14ac:dyDescent="0.25">
      <c r="B40" s="297"/>
      <c r="C40" s="313"/>
      <c r="D40" s="103">
        <v>1</v>
      </c>
      <c r="E40" s="104" t="s">
        <v>82</v>
      </c>
      <c r="F40" s="105">
        <v>1</v>
      </c>
      <c r="G40" s="27">
        <v>13774617.279999999</v>
      </c>
      <c r="H40" s="28">
        <f>G40*F40*D40</f>
        <v>13774617.279999999</v>
      </c>
      <c r="I40" s="28">
        <f>H40</f>
        <v>13774617.279999999</v>
      </c>
      <c r="J40" s="106"/>
      <c r="K40" s="29">
        <v>13124460</v>
      </c>
      <c r="L40" s="108">
        <v>650157.28</v>
      </c>
      <c r="M40" s="49"/>
      <c r="N40" s="15"/>
    </row>
    <row r="41" spans="2:28" ht="38.25" x14ac:dyDescent="0.25">
      <c r="B41" s="297"/>
      <c r="C41" s="109" t="s">
        <v>48</v>
      </c>
      <c r="D41" s="103">
        <v>1</v>
      </c>
      <c r="E41" s="104" t="s">
        <v>83</v>
      </c>
      <c r="F41" s="105">
        <v>9.5</v>
      </c>
      <c r="G41" s="27">
        <v>3800000</v>
      </c>
      <c r="H41" s="28">
        <f>D41*F41*G41</f>
        <v>36100000</v>
      </c>
      <c r="I41" s="28">
        <f>H41</f>
        <v>36100000</v>
      </c>
      <c r="J41" s="110"/>
      <c r="K41" s="29">
        <v>36100000</v>
      </c>
      <c r="L41" s="111"/>
      <c r="M41" s="49"/>
      <c r="N41" s="15"/>
      <c r="O41" s="112"/>
    </row>
    <row r="42" spans="2:28" ht="30" customHeight="1" x14ac:dyDescent="0.25">
      <c r="B42" s="297"/>
      <c r="C42" s="113" t="s">
        <v>84</v>
      </c>
      <c r="D42" s="103">
        <v>2</v>
      </c>
      <c r="E42" s="104" t="s">
        <v>85</v>
      </c>
      <c r="F42" s="105">
        <v>2</v>
      </c>
      <c r="G42" s="27">
        <v>12500000</v>
      </c>
      <c r="H42" s="28">
        <f t="shared" ref="H42:H43" si="14">D42*F42*G42</f>
        <v>50000000</v>
      </c>
      <c r="I42" s="28">
        <f t="shared" ref="I42" si="15">H42</f>
        <v>50000000</v>
      </c>
      <c r="J42" s="29">
        <v>25000000</v>
      </c>
      <c r="K42" s="29"/>
      <c r="L42" s="57">
        <v>25000000</v>
      </c>
      <c r="M42" s="49"/>
      <c r="N42" s="15"/>
      <c r="O42" s="112"/>
    </row>
    <row r="43" spans="2:28" ht="29.25" customHeight="1" thickBot="1" x14ac:dyDescent="0.3">
      <c r="B43" s="297"/>
      <c r="C43" s="114" t="s">
        <v>48</v>
      </c>
      <c r="D43" s="115">
        <v>2</v>
      </c>
      <c r="E43" s="116" t="s">
        <v>86</v>
      </c>
      <c r="F43" s="117">
        <v>9</v>
      </c>
      <c r="G43" s="41">
        <v>3500000</v>
      </c>
      <c r="H43" s="42">
        <f t="shared" si="14"/>
        <v>63000000</v>
      </c>
      <c r="I43" s="42">
        <f>H43</f>
        <v>63000000</v>
      </c>
      <c r="J43" s="43">
        <v>63000000</v>
      </c>
      <c r="K43" s="118"/>
      <c r="L43" s="119"/>
      <c r="M43" s="49"/>
      <c r="N43" s="15"/>
    </row>
    <row r="44" spans="2:28" ht="15.75" customHeight="1" thickBot="1" x14ac:dyDescent="0.3">
      <c r="B44" s="283"/>
      <c r="C44" s="314" t="s">
        <v>87</v>
      </c>
      <c r="D44" s="315"/>
      <c r="E44" s="315"/>
      <c r="F44" s="315"/>
      <c r="G44" s="316"/>
      <c r="H44" s="120">
        <f>SUM(H36:H43)</f>
        <v>1070960596.2399999</v>
      </c>
      <c r="I44" s="121">
        <f>SUM(I36:I43)+0.04</f>
        <v>1070960596.2799999</v>
      </c>
      <c r="J44" s="121">
        <f>SUM(J36:J43)</f>
        <v>457506154.95999998</v>
      </c>
      <c r="K44" s="121">
        <f>SUM(K36:K43)+0.04</f>
        <v>546312284.03999996</v>
      </c>
      <c r="L44" s="122">
        <f>SUM(L36:L43)</f>
        <v>67142157.280000001</v>
      </c>
      <c r="M44" s="49"/>
      <c r="N44" s="15"/>
    </row>
    <row r="45" spans="2:28" ht="20.25" customHeight="1" thickBot="1" x14ac:dyDescent="0.3">
      <c r="B45" s="283"/>
      <c r="C45" s="293" t="s">
        <v>88</v>
      </c>
      <c r="D45" s="294"/>
      <c r="E45" s="294"/>
      <c r="F45" s="294"/>
      <c r="G45" s="294"/>
      <c r="H45" s="294"/>
      <c r="I45" s="294"/>
      <c r="J45" s="294"/>
      <c r="K45" s="294"/>
      <c r="L45" s="295"/>
      <c r="M45" s="49"/>
      <c r="N45" s="15"/>
    </row>
    <row r="46" spans="2:28" s="9" customFormat="1" ht="42.75" customHeight="1" thickBot="1" x14ac:dyDescent="0.3">
      <c r="B46" s="283"/>
      <c r="C46" s="320" t="s">
        <v>89</v>
      </c>
      <c r="D46" s="123">
        <v>1000</v>
      </c>
      <c r="E46" s="124" t="s">
        <v>90</v>
      </c>
      <c r="F46" s="125">
        <v>3</v>
      </c>
      <c r="G46" s="126">
        <v>56905.8</v>
      </c>
      <c r="H46" s="127">
        <f>G46*D46</f>
        <v>56905800</v>
      </c>
      <c r="I46" s="127">
        <f>H46*1.19</f>
        <v>67717902</v>
      </c>
      <c r="J46" s="128"/>
      <c r="K46" s="128"/>
      <c r="L46" s="129">
        <f>I46</f>
        <v>67717902</v>
      </c>
      <c r="M46" s="130"/>
      <c r="N46" s="131"/>
      <c r="O46" s="132"/>
      <c r="P46" s="132"/>
      <c r="Q46" s="132"/>
      <c r="R46" s="132"/>
      <c r="S46" s="132"/>
      <c r="T46" s="132"/>
      <c r="U46" s="132"/>
      <c r="V46" s="132"/>
      <c r="W46" s="132"/>
      <c r="X46" s="132"/>
      <c r="Y46" s="132"/>
      <c r="Z46" s="132"/>
      <c r="AA46" s="132"/>
      <c r="AB46" s="132"/>
    </row>
    <row r="47" spans="2:28" s="9" customFormat="1" ht="69.95" customHeight="1" x14ac:dyDescent="0.25">
      <c r="B47" s="283"/>
      <c r="C47" s="320"/>
      <c r="D47" s="133">
        <v>2</v>
      </c>
      <c r="E47" s="134" t="s">
        <v>91</v>
      </c>
      <c r="F47" s="135">
        <v>3</v>
      </c>
      <c r="G47" s="136">
        <v>2133200</v>
      </c>
      <c r="H47" s="137">
        <f>G47*D47</f>
        <v>4266400</v>
      </c>
      <c r="I47" s="137">
        <f>H47*1.19</f>
        <v>5077016</v>
      </c>
      <c r="J47" s="138"/>
      <c r="K47" s="138"/>
      <c r="L47" s="139">
        <f>I47</f>
        <v>5077016</v>
      </c>
      <c r="M47" s="49"/>
      <c r="N47" s="140"/>
    </row>
    <row r="48" spans="2:28" s="9" customFormat="1" ht="78" customHeight="1" x14ac:dyDescent="0.25">
      <c r="B48" s="283"/>
      <c r="C48" s="320"/>
      <c r="D48" s="141">
        <v>2</v>
      </c>
      <c r="E48" s="134" t="s">
        <v>92</v>
      </c>
      <c r="F48" s="135">
        <v>3</v>
      </c>
      <c r="G48" s="136">
        <v>5512800</v>
      </c>
      <c r="H48" s="137">
        <f t="shared" ref="H48:H64" si="16">G48*D48</f>
        <v>11025600</v>
      </c>
      <c r="I48" s="137">
        <f t="shared" ref="I48:I64" si="17">H48*1.19</f>
        <v>13120464</v>
      </c>
      <c r="J48" s="138"/>
      <c r="K48" s="138"/>
      <c r="L48" s="139">
        <f t="shared" ref="L48:L64" si="18">I48</f>
        <v>13120464</v>
      </c>
      <c r="M48" s="49"/>
      <c r="N48" s="140"/>
    </row>
    <row r="49" spans="2:14" s="9" customFormat="1" ht="94.5" customHeight="1" x14ac:dyDescent="0.25">
      <c r="B49" s="283"/>
      <c r="C49" s="320"/>
      <c r="D49" s="141">
        <v>1</v>
      </c>
      <c r="E49" s="134" t="s">
        <v>93</v>
      </c>
      <c r="F49" s="135">
        <v>3</v>
      </c>
      <c r="G49" s="136">
        <v>5731000</v>
      </c>
      <c r="H49" s="137">
        <f t="shared" si="16"/>
        <v>5731000</v>
      </c>
      <c r="I49" s="137">
        <f t="shared" si="17"/>
        <v>6819890</v>
      </c>
      <c r="J49" s="138"/>
      <c r="K49" s="138"/>
      <c r="L49" s="139">
        <f t="shared" si="18"/>
        <v>6819890</v>
      </c>
      <c r="M49" s="49"/>
      <c r="N49" s="140"/>
    </row>
    <row r="50" spans="2:14" s="9" customFormat="1" ht="75" customHeight="1" x14ac:dyDescent="0.25">
      <c r="B50" s="283"/>
      <c r="C50" s="320"/>
      <c r="D50" s="141">
        <v>2</v>
      </c>
      <c r="E50" s="134" t="s">
        <v>94</v>
      </c>
      <c r="F50" s="135">
        <v>3</v>
      </c>
      <c r="G50" s="136">
        <v>1585420</v>
      </c>
      <c r="H50" s="137">
        <f t="shared" si="16"/>
        <v>3170840</v>
      </c>
      <c r="I50" s="137">
        <f t="shared" si="17"/>
        <v>3773299.5999999996</v>
      </c>
      <c r="J50" s="138"/>
      <c r="K50" s="138"/>
      <c r="L50" s="139">
        <f t="shared" si="18"/>
        <v>3773299.5999999996</v>
      </c>
      <c r="M50" s="49"/>
      <c r="N50" s="140"/>
    </row>
    <row r="51" spans="2:14" s="9" customFormat="1" ht="61.5" customHeight="1" x14ac:dyDescent="0.25">
      <c r="B51" s="283"/>
      <c r="C51" s="320"/>
      <c r="D51" s="141">
        <v>3</v>
      </c>
      <c r="E51" s="134" t="s">
        <v>95</v>
      </c>
      <c r="F51" s="135">
        <v>3</v>
      </c>
      <c r="G51" s="136">
        <v>1178480</v>
      </c>
      <c r="H51" s="137">
        <f t="shared" si="16"/>
        <v>3535440</v>
      </c>
      <c r="I51" s="137">
        <f t="shared" si="17"/>
        <v>4207173.5999999996</v>
      </c>
      <c r="J51" s="138"/>
      <c r="K51" s="138"/>
      <c r="L51" s="139">
        <f t="shared" si="18"/>
        <v>4207173.5999999996</v>
      </c>
      <c r="M51" s="49"/>
      <c r="N51" s="140"/>
    </row>
    <row r="52" spans="2:14" s="9" customFormat="1" ht="78" customHeight="1" x14ac:dyDescent="0.25">
      <c r="B52" s="283"/>
      <c r="C52" s="320"/>
      <c r="D52" s="141">
        <v>1</v>
      </c>
      <c r="E52" s="134" t="s">
        <v>96</v>
      </c>
      <c r="F52" s="135">
        <v>3</v>
      </c>
      <c r="G52" s="136">
        <v>2491800</v>
      </c>
      <c r="H52" s="137">
        <f t="shared" si="16"/>
        <v>2491800</v>
      </c>
      <c r="I52" s="137">
        <f t="shared" si="17"/>
        <v>2965242</v>
      </c>
      <c r="J52" s="138"/>
      <c r="K52" s="138"/>
      <c r="L52" s="139">
        <f t="shared" si="18"/>
        <v>2965242</v>
      </c>
      <c r="M52" s="49"/>
      <c r="N52" s="140"/>
    </row>
    <row r="53" spans="2:14" s="9" customFormat="1" ht="129.75" customHeight="1" x14ac:dyDescent="0.25">
      <c r="B53" s="283"/>
      <c r="C53" s="320"/>
      <c r="D53" s="141">
        <v>4</v>
      </c>
      <c r="E53" s="134" t="s">
        <v>97</v>
      </c>
      <c r="F53" s="135">
        <v>3</v>
      </c>
      <c r="G53" s="136">
        <v>5313200</v>
      </c>
      <c r="H53" s="137">
        <f t="shared" si="16"/>
        <v>21252800</v>
      </c>
      <c r="I53" s="137">
        <f t="shared" si="17"/>
        <v>25290832</v>
      </c>
      <c r="J53" s="138"/>
      <c r="K53" s="138"/>
      <c r="L53" s="139">
        <f t="shared" si="18"/>
        <v>25290832</v>
      </c>
      <c r="M53" s="49"/>
      <c r="N53" s="140"/>
    </row>
    <row r="54" spans="2:14" s="9" customFormat="1" ht="42.75" customHeight="1" x14ac:dyDescent="0.25">
      <c r="B54" s="283"/>
      <c r="C54" s="320"/>
      <c r="D54" s="141">
        <v>80</v>
      </c>
      <c r="E54" s="142" t="s">
        <v>98</v>
      </c>
      <c r="F54" s="135">
        <v>3</v>
      </c>
      <c r="G54" s="136">
        <v>211400</v>
      </c>
      <c r="H54" s="137">
        <f t="shared" si="16"/>
        <v>16912000</v>
      </c>
      <c r="I54" s="137">
        <f t="shared" si="17"/>
        <v>20125280</v>
      </c>
      <c r="J54" s="138"/>
      <c r="K54" s="138"/>
      <c r="L54" s="139">
        <f t="shared" si="18"/>
        <v>20125280</v>
      </c>
      <c r="M54" s="49"/>
      <c r="N54" s="140"/>
    </row>
    <row r="55" spans="2:14" s="9" customFormat="1" ht="44.25" customHeight="1" x14ac:dyDescent="0.25">
      <c r="B55" s="283"/>
      <c r="C55" s="320"/>
      <c r="D55" s="141">
        <v>74</v>
      </c>
      <c r="E55" s="142" t="s">
        <v>99</v>
      </c>
      <c r="F55" s="135">
        <v>3</v>
      </c>
      <c r="G55" s="136">
        <v>245662.5</v>
      </c>
      <c r="H55" s="137">
        <f t="shared" si="16"/>
        <v>18179025</v>
      </c>
      <c r="I55" s="137">
        <f t="shared" si="17"/>
        <v>21633039.75</v>
      </c>
      <c r="J55" s="138"/>
      <c r="K55" s="138"/>
      <c r="L55" s="139">
        <f t="shared" si="18"/>
        <v>21633039.75</v>
      </c>
      <c r="M55" s="49"/>
      <c r="N55" s="140"/>
    </row>
    <row r="56" spans="2:14" s="9" customFormat="1" ht="36.75" customHeight="1" x14ac:dyDescent="0.25">
      <c r="B56" s="283"/>
      <c r="C56" s="320"/>
      <c r="D56" s="141">
        <v>202</v>
      </c>
      <c r="E56" s="100" t="s">
        <v>100</v>
      </c>
      <c r="F56" s="135">
        <v>3</v>
      </c>
      <c r="G56" s="136">
        <v>29666.666666666668</v>
      </c>
      <c r="H56" s="137">
        <f t="shared" si="16"/>
        <v>5992666.666666667</v>
      </c>
      <c r="I56" s="137">
        <f t="shared" si="17"/>
        <v>7131273.333333333</v>
      </c>
      <c r="J56" s="138"/>
      <c r="K56" s="138"/>
      <c r="L56" s="139">
        <f t="shared" si="18"/>
        <v>7131273.333333333</v>
      </c>
      <c r="M56" s="49"/>
      <c r="N56" s="140"/>
    </row>
    <row r="57" spans="2:14" s="9" customFormat="1" ht="42.75" customHeight="1" x14ac:dyDescent="0.25">
      <c r="B57" s="283"/>
      <c r="C57" s="320"/>
      <c r="D57" s="141">
        <v>200</v>
      </c>
      <c r="E57" s="100" t="s">
        <v>101</v>
      </c>
      <c r="F57" s="135">
        <v>3</v>
      </c>
      <c r="G57" s="136">
        <v>74900</v>
      </c>
      <c r="H57" s="137">
        <f t="shared" si="16"/>
        <v>14980000</v>
      </c>
      <c r="I57" s="137">
        <f t="shared" si="17"/>
        <v>17826200</v>
      </c>
      <c r="J57" s="138"/>
      <c r="K57" s="138"/>
      <c r="L57" s="139">
        <f t="shared" si="18"/>
        <v>17826200</v>
      </c>
      <c r="M57" s="49"/>
      <c r="N57" s="140"/>
    </row>
    <row r="58" spans="2:14" s="9" customFormat="1" ht="33.75" customHeight="1" x14ac:dyDescent="0.25">
      <c r="B58" s="283"/>
      <c r="C58" s="320"/>
      <c r="D58" s="141">
        <v>200</v>
      </c>
      <c r="E58" s="100" t="s">
        <v>102</v>
      </c>
      <c r="F58" s="135">
        <v>3</v>
      </c>
      <c r="G58" s="136">
        <v>141200</v>
      </c>
      <c r="H58" s="137">
        <f t="shared" si="16"/>
        <v>28240000</v>
      </c>
      <c r="I58" s="137">
        <f t="shared" si="17"/>
        <v>33605600</v>
      </c>
      <c r="J58" s="138"/>
      <c r="K58" s="138"/>
      <c r="L58" s="139">
        <f t="shared" si="18"/>
        <v>33605600</v>
      </c>
      <c r="M58" s="49"/>
      <c r="N58" s="140"/>
    </row>
    <row r="59" spans="2:14" s="9" customFormat="1" ht="39.75" customHeight="1" x14ac:dyDescent="0.25">
      <c r="B59" s="283"/>
      <c r="C59" s="320"/>
      <c r="D59" s="141">
        <v>2</v>
      </c>
      <c r="E59" s="142" t="s">
        <v>103</v>
      </c>
      <c r="F59" s="135">
        <v>3</v>
      </c>
      <c r="G59" s="136">
        <v>79880</v>
      </c>
      <c r="H59" s="137">
        <f t="shared" si="16"/>
        <v>159760</v>
      </c>
      <c r="I59" s="137">
        <f t="shared" si="17"/>
        <v>190114.4</v>
      </c>
      <c r="J59" s="138"/>
      <c r="K59" s="138"/>
      <c r="L59" s="139">
        <f t="shared" si="18"/>
        <v>190114.4</v>
      </c>
      <c r="M59" s="49"/>
      <c r="N59" s="140"/>
    </row>
    <row r="60" spans="2:14" s="9" customFormat="1" ht="40.5" customHeight="1" x14ac:dyDescent="0.25">
      <c r="B60" s="283"/>
      <c r="C60" s="320"/>
      <c r="D60" s="141">
        <v>1</v>
      </c>
      <c r="E60" s="142" t="s">
        <v>104</v>
      </c>
      <c r="F60" s="135">
        <v>3</v>
      </c>
      <c r="G60" s="136">
        <v>130280</v>
      </c>
      <c r="H60" s="137">
        <f t="shared" si="16"/>
        <v>130280</v>
      </c>
      <c r="I60" s="137">
        <f t="shared" si="17"/>
        <v>155033.19999999998</v>
      </c>
      <c r="J60" s="138"/>
      <c r="K60" s="138"/>
      <c r="L60" s="139">
        <f t="shared" si="18"/>
        <v>155033.19999999998</v>
      </c>
      <c r="M60" s="49"/>
      <c r="N60" s="140"/>
    </row>
    <row r="61" spans="2:14" s="9" customFormat="1" ht="31.5" customHeight="1" x14ac:dyDescent="0.25">
      <c r="B61" s="283"/>
      <c r="C61" s="320"/>
      <c r="D61" s="141">
        <v>304</v>
      </c>
      <c r="E61" s="143" t="s">
        <v>105</v>
      </c>
      <c r="F61" s="135">
        <v>3</v>
      </c>
      <c r="G61" s="136">
        <v>5085</v>
      </c>
      <c r="H61" s="137">
        <f t="shared" si="16"/>
        <v>1545840</v>
      </c>
      <c r="I61" s="137">
        <f t="shared" si="17"/>
        <v>1839549.5999999999</v>
      </c>
      <c r="J61" s="138"/>
      <c r="K61" s="138"/>
      <c r="L61" s="139">
        <f t="shared" si="18"/>
        <v>1839549.5999999999</v>
      </c>
      <c r="M61" s="49"/>
      <c r="N61" s="140"/>
    </row>
    <row r="62" spans="2:14" s="9" customFormat="1" ht="27" customHeight="1" x14ac:dyDescent="0.25">
      <c r="B62" s="283"/>
      <c r="C62" s="320"/>
      <c r="D62" s="141">
        <v>303</v>
      </c>
      <c r="E62" s="142" t="s">
        <v>106</v>
      </c>
      <c r="F62" s="135">
        <v>3</v>
      </c>
      <c r="G62" s="136">
        <v>3490</v>
      </c>
      <c r="H62" s="137">
        <f t="shared" si="16"/>
        <v>1057470</v>
      </c>
      <c r="I62" s="137">
        <f t="shared" si="17"/>
        <v>1258389.3</v>
      </c>
      <c r="J62" s="138"/>
      <c r="K62" s="138"/>
      <c r="L62" s="139">
        <f t="shared" si="18"/>
        <v>1258389.3</v>
      </c>
      <c r="M62" s="49"/>
      <c r="N62" s="140"/>
    </row>
    <row r="63" spans="2:14" s="9" customFormat="1" ht="24.75" customHeight="1" x14ac:dyDescent="0.25">
      <c r="B63" s="283"/>
      <c r="C63" s="320"/>
      <c r="D63" s="141">
        <v>100</v>
      </c>
      <c r="E63" s="142" t="s">
        <v>107</v>
      </c>
      <c r="F63" s="135">
        <v>3</v>
      </c>
      <c r="G63" s="136">
        <v>103916</v>
      </c>
      <c r="H63" s="137">
        <f t="shared" si="16"/>
        <v>10391600</v>
      </c>
      <c r="I63" s="137">
        <f t="shared" si="17"/>
        <v>12366004</v>
      </c>
      <c r="J63" s="138"/>
      <c r="K63" s="138"/>
      <c r="L63" s="139">
        <f t="shared" si="18"/>
        <v>12366004</v>
      </c>
      <c r="M63" s="49"/>
      <c r="N63" s="140"/>
    </row>
    <row r="64" spans="2:14" s="9" customFormat="1" ht="29.25" customHeight="1" thickBot="1" x14ac:dyDescent="0.3">
      <c r="B64" s="283"/>
      <c r="C64" s="320"/>
      <c r="D64" s="144">
        <v>100</v>
      </c>
      <c r="E64" s="145" t="s">
        <v>108</v>
      </c>
      <c r="F64" s="146">
        <v>3</v>
      </c>
      <c r="G64" s="147">
        <v>24300</v>
      </c>
      <c r="H64" s="148">
        <f t="shared" si="16"/>
        <v>2430000</v>
      </c>
      <c r="I64" s="148">
        <f t="shared" si="17"/>
        <v>2891700</v>
      </c>
      <c r="J64" s="149"/>
      <c r="K64" s="149"/>
      <c r="L64" s="150">
        <f t="shared" si="18"/>
        <v>2891700</v>
      </c>
      <c r="M64" s="49"/>
      <c r="N64" s="140"/>
    </row>
    <row r="65" spans="2:15" ht="21" customHeight="1" thickBot="1" x14ac:dyDescent="0.3">
      <c r="B65" s="283"/>
      <c r="C65" s="321" t="s">
        <v>109</v>
      </c>
      <c r="D65" s="322"/>
      <c r="E65" s="322"/>
      <c r="F65" s="322"/>
      <c r="G65" s="323"/>
      <c r="H65" s="151">
        <f>SUM(H46:H64)</f>
        <v>208398321.66666666</v>
      </c>
      <c r="I65" s="152">
        <f>SUM(I46:I64)</f>
        <v>247994002.78333333</v>
      </c>
      <c r="J65" s="152">
        <f>SUM(J46:J64)</f>
        <v>0</v>
      </c>
      <c r="K65" s="152">
        <f>SUM(K46:K64)</f>
        <v>0</v>
      </c>
      <c r="L65" s="153">
        <f>SUM(L46:L64)</f>
        <v>247994002.78333333</v>
      </c>
      <c r="M65" s="49"/>
      <c r="N65" s="15"/>
      <c r="O65" s="23"/>
    </row>
    <row r="66" spans="2:15" ht="21.75" customHeight="1" thickBot="1" x14ac:dyDescent="0.3">
      <c r="B66" s="283"/>
      <c r="C66" s="324" t="s">
        <v>110</v>
      </c>
      <c r="D66" s="324"/>
      <c r="E66" s="324"/>
      <c r="F66" s="324"/>
      <c r="G66" s="324"/>
      <c r="H66" s="324"/>
      <c r="I66" s="324"/>
      <c r="J66" s="324"/>
      <c r="K66" s="324"/>
      <c r="L66" s="325"/>
      <c r="M66" s="49"/>
      <c r="N66" s="15"/>
    </row>
    <row r="67" spans="2:15" ht="80.099999999999994" customHeight="1" thickBot="1" x14ac:dyDescent="0.3">
      <c r="B67" s="283"/>
      <c r="C67" s="154" t="s">
        <v>89</v>
      </c>
      <c r="D67" s="155">
        <v>5841</v>
      </c>
      <c r="E67" s="156" t="s">
        <v>111</v>
      </c>
      <c r="F67" s="157">
        <v>3</v>
      </c>
      <c r="G67" s="158">
        <v>14208</v>
      </c>
      <c r="H67" s="159">
        <f>G67*D67</f>
        <v>82988928</v>
      </c>
      <c r="I67" s="159">
        <f>H67*1.19</f>
        <v>98756824.319999993</v>
      </c>
      <c r="J67" s="160"/>
      <c r="K67" s="160"/>
      <c r="L67" s="161">
        <f>I67</f>
        <v>98756824.319999993</v>
      </c>
      <c r="M67" s="49"/>
      <c r="N67" s="15"/>
    </row>
    <row r="68" spans="2:15" ht="15" customHeight="1" thickBot="1" x14ac:dyDescent="0.3">
      <c r="B68" s="283"/>
      <c r="C68" s="326" t="s">
        <v>112</v>
      </c>
      <c r="D68" s="327"/>
      <c r="E68" s="327"/>
      <c r="F68" s="327"/>
      <c r="G68" s="328"/>
      <c r="H68" s="162">
        <f>SUM(H67:H67)</f>
        <v>82988928</v>
      </c>
      <c r="I68" s="163">
        <f>SUM(I67:I67)</f>
        <v>98756824.319999993</v>
      </c>
      <c r="J68" s="163">
        <f>SUM(J67:J67)</f>
        <v>0</v>
      </c>
      <c r="K68" s="163">
        <f>SUM(K67:K67)</f>
        <v>0</v>
      </c>
      <c r="L68" s="164">
        <f>SUM(L67:L67)</f>
        <v>98756824.319999993</v>
      </c>
      <c r="M68" s="165"/>
      <c r="N68" s="15"/>
      <c r="O68" s="165"/>
    </row>
    <row r="69" spans="2:15" ht="15" customHeight="1" thickBot="1" x14ac:dyDescent="0.3">
      <c r="B69" s="283"/>
      <c r="C69" s="329" t="s">
        <v>113</v>
      </c>
      <c r="D69" s="330"/>
      <c r="E69" s="330"/>
      <c r="F69" s="330"/>
      <c r="G69" s="331"/>
      <c r="H69" s="331"/>
      <c r="I69" s="331"/>
      <c r="J69" s="331"/>
      <c r="K69" s="331"/>
      <c r="L69" s="332"/>
      <c r="N69" s="15"/>
    </row>
    <row r="70" spans="2:15" ht="41.25" customHeight="1" thickBot="1" x14ac:dyDescent="0.3">
      <c r="B70" s="284"/>
      <c r="C70" s="166" t="s">
        <v>74</v>
      </c>
      <c r="D70" s="167">
        <v>1</v>
      </c>
      <c r="E70" s="168" t="s">
        <v>114</v>
      </c>
      <c r="F70" s="157"/>
      <c r="G70" s="169"/>
      <c r="H70" s="170"/>
      <c r="I70" s="171"/>
      <c r="J70" s="171"/>
      <c r="K70" s="171"/>
      <c r="L70" s="172"/>
      <c r="M70" s="49"/>
      <c r="N70" s="15"/>
    </row>
    <row r="71" spans="2:15" ht="13.5" customHeight="1" thickBot="1" x14ac:dyDescent="0.3">
      <c r="B71" s="262" t="s">
        <v>115</v>
      </c>
      <c r="C71" s="263"/>
      <c r="D71" s="263"/>
      <c r="E71" s="263"/>
      <c r="F71" s="263"/>
      <c r="G71" s="333"/>
      <c r="H71" s="173">
        <f>H70</f>
        <v>0</v>
      </c>
      <c r="I71" s="174">
        <f t="shared" ref="I71:K71" si="19">I70</f>
        <v>0</v>
      </c>
      <c r="J71" s="174">
        <f t="shared" si="19"/>
        <v>0</v>
      </c>
      <c r="K71" s="174">
        <f t="shared" si="19"/>
        <v>0</v>
      </c>
      <c r="L71" s="68"/>
      <c r="M71" s="49"/>
      <c r="N71" s="15"/>
    </row>
    <row r="72" spans="2:15" ht="12" customHeight="1" thickBot="1" x14ac:dyDescent="0.3">
      <c r="B72" s="317" t="s">
        <v>116</v>
      </c>
      <c r="C72" s="318"/>
      <c r="D72" s="318"/>
      <c r="E72" s="318"/>
      <c r="F72" s="318"/>
      <c r="G72" s="319"/>
      <c r="H72" s="175">
        <f>H22+H25+H28+H31+H34+H44+H65+H68</f>
        <v>1845217345.9066665</v>
      </c>
      <c r="I72" s="176">
        <f>I22+I25+I28+I31+I44+I65+I68+I71</f>
        <v>1900580923.383333</v>
      </c>
      <c r="J72" s="176">
        <f>J22+J25+J28+J31+J44+J65+J68</f>
        <v>602175654.96000004</v>
      </c>
      <c r="K72" s="176">
        <f>K22+K25+K28+K31+K34+K44+K65+K68</f>
        <v>820512284.03999996</v>
      </c>
      <c r="L72" s="177">
        <f>L22+L25+L28+L31+L34+L44+L65+L68</f>
        <v>477892984.38333333</v>
      </c>
      <c r="M72" s="49"/>
      <c r="N72" s="15"/>
    </row>
    <row r="73" spans="2:15" ht="15.75" thickBot="1" x14ac:dyDescent="0.3">
      <c r="B73" s="262" t="s">
        <v>117</v>
      </c>
      <c r="C73" s="263"/>
      <c r="D73" s="263"/>
      <c r="E73" s="263"/>
      <c r="F73" s="263"/>
      <c r="G73" s="264"/>
      <c r="H73" s="175">
        <f>H19+H72</f>
        <v>3381802845.9066668</v>
      </c>
      <c r="I73" s="176">
        <f>I19+I72</f>
        <v>3437166423.3833332</v>
      </c>
      <c r="J73" s="176"/>
      <c r="K73" s="176"/>
      <c r="L73" s="178"/>
      <c r="M73" s="9"/>
    </row>
    <row r="74" spans="2:15" ht="15.75" thickBot="1" x14ac:dyDescent="0.3">
      <c r="B74" s="262" t="s">
        <v>118</v>
      </c>
      <c r="C74" s="263"/>
      <c r="D74" s="263"/>
      <c r="E74" s="263"/>
      <c r="F74" s="263"/>
      <c r="G74" s="264"/>
      <c r="H74" s="179">
        <f>(I65-H65)+(I68-H68)+0.04</f>
        <v>55363577.476666667</v>
      </c>
      <c r="I74" s="180"/>
      <c r="J74" s="180"/>
      <c r="K74" s="180"/>
      <c r="L74" s="181"/>
      <c r="M74" s="9"/>
    </row>
    <row r="75" spans="2:15" ht="15.75" thickBot="1" x14ac:dyDescent="0.3">
      <c r="B75" s="262" t="s">
        <v>119</v>
      </c>
      <c r="C75" s="263"/>
      <c r="D75" s="263"/>
      <c r="E75" s="263"/>
      <c r="F75" s="263"/>
      <c r="G75" s="264"/>
      <c r="H75" s="182">
        <f>H73+H74</f>
        <v>3437166423.3833332</v>
      </c>
      <c r="I75" s="183">
        <f>I19+I72</f>
        <v>3437166423.3833332</v>
      </c>
      <c r="J75" s="183">
        <f>J19+J72</f>
        <v>1467961154.96</v>
      </c>
      <c r="K75" s="183">
        <f>K19+K72</f>
        <v>1491312284.04</v>
      </c>
      <c r="L75" s="184">
        <f>L19+L22+L25+L28+L31+L44+L65+L68+L71</f>
        <v>477892984.38333333</v>
      </c>
      <c r="M75" s="49"/>
      <c r="O75" s="23"/>
    </row>
    <row r="76" spans="2:15" x14ac:dyDescent="0.25">
      <c r="K76" s="112"/>
    </row>
    <row r="77" spans="2:15" x14ac:dyDescent="0.25">
      <c r="B77" s="10" t="s">
        <v>120</v>
      </c>
      <c r="H77" s="186"/>
      <c r="I77" s="10"/>
    </row>
    <row r="78" spans="2:15" x14ac:dyDescent="0.25">
      <c r="G78" s="185"/>
    </row>
    <row r="79" spans="2:15" x14ac:dyDescent="0.25">
      <c r="F79" s="165"/>
      <c r="J79" s="185"/>
    </row>
    <row r="80" spans="2:15" x14ac:dyDescent="0.25">
      <c r="G80" s="165"/>
      <c r="H80" s="187"/>
    </row>
    <row r="81" spans="2:10" x14ac:dyDescent="0.25">
      <c r="F81" s="165"/>
      <c r="J81" s="112"/>
    </row>
    <row r="82" spans="2:10" x14ac:dyDescent="0.25">
      <c r="B82" s="10" t="s">
        <v>121</v>
      </c>
    </row>
    <row r="83" spans="2:10" ht="15.75" x14ac:dyDescent="0.25">
      <c r="B83" s="188" t="s">
        <v>122</v>
      </c>
      <c r="E83" s="9"/>
      <c r="G83" s="9"/>
      <c r="H83" s="189"/>
      <c r="I83" s="190"/>
    </row>
    <row r="84" spans="2:10" x14ac:dyDescent="0.25">
      <c r="B84" s="10" t="s">
        <v>123</v>
      </c>
      <c r="E84" s="9"/>
      <c r="F84" s="23"/>
      <c r="G84" s="191"/>
      <c r="H84" s="190"/>
      <c r="I84" s="190"/>
    </row>
    <row r="85" spans="2:10" x14ac:dyDescent="0.25">
      <c r="E85" s="9"/>
      <c r="F85" s="23"/>
      <c r="G85" s="191"/>
      <c r="H85" s="190"/>
      <c r="I85" s="190"/>
    </row>
    <row r="87" spans="2:10" x14ac:dyDescent="0.25">
      <c r="B87" s="192" t="s">
        <v>124</v>
      </c>
    </row>
    <row r="88" spans="2:10" x14ac:dyDescent="0.25">
      <c r="B88" s="192"/>
    </row>
  </sheetData>
  <mergeCells count="49">
    <mergeCell ref="B72:G72"/>
    <mergeCell ref="B73:G73"/>
    <mergeCell ref="B74:G74"/>
    <mergeCell ref="B75:G75"/>
    <mergeCell ref="C46:C64"/>
    <mergeCell ref="C65:G65"/>
    <mergeCell ref="C66:L66"/>
    <mergeCell ref="C68:G68"/>
    <mergeCell ref="C69:L69"/>
    <mergeCell ref="B71:G71"/>
    <mergeCell ref="C45:L45"/>
    <mergeCell ref="B20:B70"/>
    <mergeCell ref="C20:J20"/>
    <mergeCell ref="C22:G22"/>
    <mergeCell ref="C23:L23"/>
    <mergeCell ref="C25:G25"/>
    <mergeCell ref="C26:L26"/>
    <mergeCell ref="C28:G28"/>
    <mergeCell ref="C29:L29"/>
    <mergeCell ref="C31:G31"/>
    <mergeCell ref="C32:L32"/>
    <mergeCell ref="C34:G34"/>
    <mergeCell ref="C35:L35"/>
    <mergeCell ref="C36:C37"/>
    <mergeCell ref="C38:C40"/>
    <mergeCell ref="C44:G44"/>
    <mergeCell ref="B19:G19"/>
    <mergeCell ref="B6:L6"/>
    <mergeCell ref="B7:L7"/>
    <mergeCell ref="B8:B9"/>
    <mergeCell ref="C8:C9"/>
    <mergeCell ref="D8:D9"/>
    <mergeCell ref="E8:E9"/>
    <mergeCell ref="F8:F9"/>
    <mergeCell ref="G8:G9"/>
    <mergeCell ref="H8:H9"/>
    <mergeCell ref="I8:I9"/>
    <mergeCell ref="J8:L8"/>
    <mergeCell ref="B10:B17"/>
    <mergeCell ref="C10:I10"/>
    <mergeCell ref="C11:C17"/>
    <mergeCell ref="B18:G18"/>
    <mergeCell ref="B1:L1"/>
    <mergeCell ref="B2:B5"/>
    <mergeCell ref="C2:H5"/>
    <mergeCell ref="I2:L2"/>
    <mergeCell ref="I3:L3"/>
    <mergeCell ref="I4:L4"/>
    <mergeCell ref="I5:L5"/>
  </mergeCells>
  <pageMargins left="0.70866141732283472" right="0.70866141732283472" top="0.74803149606299213" bottom="0.74803149606299213" header="0.31496062992125984" footer="0.31496062992125984"/>
  <pageSetup paperSize="41"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FDEC6-4DEC-49BF-AC49-B7574A714C1D}">
  <sheetPr>
    <pageSetUpPr fitToPage="1"/>
  </sheetPr>
  <dimension ref="B1:O31"/>
  <sheetViews>
    <sheetView workbookViewId="0"/>
  </sheetViews>
  <sheetFormatPr baseColWidth="10" defaultRowHeight="14.25" x14ac:dyDescent="0.25"/>
  <cols>
    <col min="1" max="1" width="4.5703125" style="10" customWidth="1"/>
    <col min="2" max="2" width="14.85546875" style="10" customWidth="1"/>
    <col min="3" max="3" width="48.5703125" style="10" customWidth="1"/>
    <col min="4" max="4" width="5.85546875" style="193" customWidth="1"/>
    <col min="5" max="5" width="4.85546875" style="193" customWidth="1"/>
    <col min="6" max="6" width="5.28515625" style="193" customWidth="1"/>
    <col min="7" max="7" width="4.7109375" style="193" customWidth="1"/>
    <col min="8" max="8" width="5.140625" style="193" customWidth="1"/>
    <col min="9" max="9" width="5" style="193" customWidth="1"/>
    <col min="10" max="10" width="4.42578125" style="193" customWidth="1"/>
    <col min="11" max="11" width="5.7109375" style="193" customWidth="1"/>
    <col min="12" max="12" width="5.28515625" style="193" customWidth="1"/>
    <col min="13" max="13" width="5.85546875" style="193" customWidth="1"/>
    <col min="14" max="14" width="5.5703125" style="193" customWidth="1"/>
    <col min="15" max="15" width="6.42578125" style="193" customWidth="1"/>
    <col min="16" max="16384" width="11.42578125" style="10"/>
  </cols>
  <sheetData>
    <row r="1" spans="2:15" ht="18" customHeight="1" x14ac:dyDescent="0.25"/>
    <row r="2" spans="2:15" ht="15" customHeight="1" x14ac:dyDescent="0.25">
      <c r="B2" s="336"/>
      <c r="C2" s="339" t="s">
        <v>125</v>
      </c>
      <c r="D2" s="340"/>
      <c r="E2" s="340"/>
      <c r="F2" s="340"/>
      <c r="G2" s="340"/>
      <c r="H2" s="340"/>
      <c r="I2" s="341"/>
      <c r="J2" s="348" t="s">
        <v>126</v>
      </c>
      <c r="K2" s="349"/>
      <c r="L2" s="349"/>
      <c r="M2" s="349"/>
      <c r="N2" s="349"/>
      <c r="O2" s="350"/>
    </row>
    <row r="3" spans="2:15" ht="14.25" customHeight="1" x14ac:dyDescent="0.25">
      <c r="B3" s="337"/>
      <c r="C3" s="342"/>
      <c r="D3" s="343"/>
      <c r="E3" s="343"/>
      <c r="F3" s="343"/>
      <c r="G3" s="343"/>
      <c r="H3" s="343"/>
      <c r="I3" s="344"/>
      <c r="J3" s="348" t="s">
        <v>30</v>
      </c>
      <c r="K3" s="349"/>
      <c r="L3" s="349"/>
      <c r="M3" s="349"/>
      <c r="N3" s="349"/>
      <c r="O3" s="350"/>
    </row>
    <row r="4" spans="2:15" ht="14.25" customHeight="1" x14ac:dyDescent="0.25">
      <c r="B4" s="337"/>
      <c r="C4" s="342"/>
      <c r="D4" s="343"/>
      <c r="E4" s="343"/>
      <c r="F4" s="343"/>
      <c r="G4" s="343"/>
      <c r="H4" s="343"/>
      <c r="I4" s="344"/>
      <c r="J4" s="348" t="s">
        <v>127</v>
      </c>
      <c r="K4" s="349"/>
      <c r="L4" s="349"/>
      <c r="M4" s="349"/>
      <c r="N4" s="349"/>
      <c r="O4" s="350"/>
    </row>
    <row r="5" spans="2:15" ht="15" customHeight="1" x14ac:dyDescent="0.25">
      <c r="B5" s="338"/>
      <c r="C5" s="345"/>
      <c r="D5" s="346"/>
      <c r="E5" s="346"/>
      <c r="F5" s="346"/>
      <c r="G5" s="346"/>
      <c r="H5" s="346"/>
      <c r="I5" s="347"/>
      <c r="J5" s="348" t="s">
        <v>128</v>
      </c>
      <c r="K5" s="349"/>
      <c r="L5" s="349"/>
      <c r="M5" s="349"/>
      <c r="N5" s="349"/>
      <c r="O5" s="350"/>
    </row>
    <row r="6" spans="2:15" ht="24" customHeight="1" x14ac:dyDescent="0.25">
      <c r="B6" s="351" t="s">
        <v>129</v>
      </c>
      <c r="C6" s="352"/>
      <c r="D6" s="352"/>
      <c r="E6" s="352"/>
      <c r="F6" s="352"/>
      <c r="G6" s="352"/>
      <c r="H6" s="352"/>
      <c r="I6" s="352"/>
      <c r="J6" s="352"/>
      <c r="K6" s="352"/>
      <c r="L6" s="352"/>
      <c r="M6" s="352"/>
      <c r="N6" s="352"/>
      <c r="O6" s="353"/>
    </row>
    <row r="7" spans="2:15" ht="15" x14ac:dyDescent="0.25">
      <c r="B7" s="354">
        <v>2022</v>
      </c>
      <c r="C7" s="355"/>
      <c r="D7" s="355"/>
      <c r="E7" s="355"/>
      <c r="F7" s="355"/>
      <c r="G7" s="355"/>
      <c r="H7" s="355"/>
      <c r="I7" s="355"/>
      <c r="J7" s="355"/>
      <c r="K7" s="355"/>
      <c r="L7" s="355"/>
      <c r="M7" s="355"/>
      <c r="N7" s="355"/>
      <c r="O7" s="356"/>
    </row>
    <row r="8" spans="2:15" ht="15" customHeight="1" x14ac:dyDescent="0.25">
      <c r="B8" s="194" t="s">
        <v>130</v>
      </c>
      <c r="C8" s="195" t="s">
        <v>131</v>
      </c>
      <c r="D8" s="196" t="s">
        <v>132</v>
      </c>
      <c r="E8" s="196" t="s">
        <v>133</v>
      </c>
      <c r="F8" s="196" t="s">
        <v>134</v>
      </c>
      <c r="G8" s="196" t="s">
        <v>135</v>
      </c>
      <c r="H8" s="196" t="s">
        <v>136</v>
      </c>
      <c r="I8" s="196" t="s">
        <v>137</v>
      </c>
      <c r="J8" s="196" t="s">
        <v>138</v>
      </c>
      <c r="K8" s="196" t="s">
        <v>139</v>
      </c>
      <c r="L8" s="196" t="s">
        <v>140</v>
      </c>
      <c r="M8" s="196" t="s">
        <v>141</v>
      </c>
      <c r="N8" s="196" t="s">
        <v>142</v>
      </c>
      <c r="O8" s="196" t="s">
        <v>143</v>
      </c>
    </row>
    <row r="9" spans="2:15" ht="22.5" customHeight="1" x14ac:dyDescent="0.25">
      <c r="B9" s="334" t="s">
        <v>144</v>
      </c>
      <c r="C9" s="335"/>
      <c r="D9" s="197" t="s">
        <v>145</v>
      </c>
      <c r="E9" s="198"/>
      <c r="F9" s="198"/>
      <c r="G9" s="198"/>
      <c r="H9" s="198"/>
      <c r="I9" s="198"/>
      <c r="J9" s="199"/>
      <c r="K9" s="199"/>
      <c r="L9" s="198"/>
      <c r="M9" s="198"/>
      <c r="N9" s="198"/>
      <c r="O9" s="200" t="s">
        <v>146</v>
      </c>
    </row>
    <row r="10" spans="2:15" ht="18.75" customHeight="1" x14ac:dyDescent="0.25">
      <c r="B10" s="357" t="s">
        <v>147</v>
      </c>
      <c r="C10" s="358"/>
      <c r="D10" s="196" t="s">
        <v>132</v>
      </c>
      <c r="E10" s="196" t="s">
        <v>133</v>
      </c>
      <c r="F10" s="196" t="s">
        <v>134</v>
      </c>
      <c r="G10" s="196" t="s">
        <v>135</v>
      </c>
      <c r="H10" s="196" t="s">
        <v>136</v>
      </c>
      <c r="I10" s="196" t="s">
        <v>137</v>
      </c>
      <c r="J10" s="196" t="s">
        <v>138</v>
      </c>
      <c r="K10" s="196" t="s">
        <v>139</v>
      </c>
      <c r="L10" s="196" t="s">
        <v>140</v>
      </c>
      <c r="M10" s="196" t="s">
        <v>141</v>
      </c>
      <c r="N10" s="196" t="s">
        <v>142</v>
      </c>
      <c r="O10" s="196" t="s">
        <v>143</v>
      </c>
    </row>
    <row r="11" spans="2:15" ht="32.25" customHeight="1" x14ac:dyDescent="0.25">
      <c r="B11" s="334" t="s">
        <v>148</v>
      </c>
      <c r="C11" s="335"/>
      <c r="D11" s="201" t="s">
        <v>145</v>
      </c>
      <c r="E11" s="202"/>
      <c r="F11" s="202"/>
      <c r="G11" s="202"/>
      <c r="H11" s="202"/>
      <c r="I11" s="202"/>
      <c r="J11" s="198"/>
      <c r="K11" s="198"/>
      <c r="L11" s="202"/>
      <c r="M11" s="202"/>
      <c r="N11" s="202"/>
      <c r="O11" s="200" t="s">
        <v>146</v>
      </c>
    </row>
    <row r="12" spans="2:15" ht="22.5" customHeight="1" x14ac:dyDescent="0.25">
      <c r="B12" s="334" t="s">
        <v>149</v>
      </c>
      <c r="C12" s="335"/>
      <c r="D12" s="201" t="s">
        <v>145</v>
      </c>
      <c r="E12" s="202"/>
      <c r="F12" s="202"/>
      <c r="G12" s="202"/>
      <c r="H12" s="202"/>
      <c r="I12" s="202"/>
      <c r="J12" s="198"/>
      <c r="K12" s="198"/>
      <c r="L12" s="202"/>
      <c r="M12" s="202"/>
      <c r="N12" s="202"/>
      <c r="O12" s="200" t="s">
        <v>146</v>
      </c>
    </row>
    <row r="13" spans="2:15" ht="21.75" customHeight="1" x14ac:dyDescent="0.25">
      <c r="B13" s="334" t="s">
        <v>150</v>
      </c>
      <c r="C13" s="335"/>
      <c r="D13" s="203"/>
      <c r="E13" s="201" t="s">
        <v>145</v>
      </c>
      <c r="F13" s="202"/>
      <c r="G13" s="202"/>
      <c r="H13" s="202"/>
      <c r="I13" s="202"/>
      <c r="J13" s="198"/>
      <c r="K13" s="198"/>
      <c r="L13" s="202"/>
      <c r="M13" s="202"/>
      <c r="N13" s="202"/>
      <c r="O13" s="200" t="s">
        <v>146</v>
      </c>
    </row>
    <row r="14" spans="2:15" ht="24.75" customHeight="1" x14ac:dyDescent="0.25">
      <c r="B14" s="334" t="s">
        <v>151</v>
      </c>
      <c r="C14" s="335"/>
      <c r="D14" s="201" t="s">
        <v>145</v>
      </c>
      <c r="E14" s="202"/>
      <c r="F14" s="202"/>
      <c r="G14" s="202"/>
      <c r="H14" s="202"/>
      <c r="I14" s="202"/>
      <c r="J14" s="198"/>
      <c r="K14" s="198"/>
      <c r="L14" s="202"/>
      <c r="M14" s="202"/>
      <c r="N14" s="202"/>
      <c r="O14" s="200" t="s">
        <v>146</v>
      </c>
    </row>
    <row r="15" spans="2:15" ht="33.75" customHeight="1" x14ac:dyDescent="0.25">
      <c r="B15" s="334" t="s">
        <v>152</v>
      </c>
      <c r="C15" s="335"/>
      <c r="D15" s="204"/>
      <c r="E15" s="204"/>
      <c r="F15" s="204"/>
      <c r="G15" s="204"/>
      <c r="H15" s="204"/>
      <c r="I15" s="204"/>
      <c r="J15" s="204"/>
      <c r="K15" s="204"/>
      <c r="L15" s="204"/>
      <c r="M15" s="204"/>
      <c r="N15" s="204"/>
      <c r="O15" s="204"/>
    </row>
    <row r="16" spans="2:15" ht="36.75" customHeight="1" x14ac:dyDescent="0.25">
      <c r="B16" s="334" t="s">
        <v>153</v>
      </c>
      <c r="C16" s="335"/>
      <c r="D16" s="201" t="s">
        <v>145</v>
      </c>
      <c r="E16" s="202"/>
      <c r="F16" s="202"/>
      <c r="G16" s="202"/>
      <c r="H16" s="202"/>
      <c r="I16" s="202"/>
      <c r="J16" s="198"/>
      <c r="K16" s="198"/>
      <c r="L16" s="202"/>
      <c r="M16" s="202"/>
      <c r="N16" s="202"/>
      <c r="O16" s="200" t="s">
        <v>146</v>
      </c>
    </row>
    <row r="17" spans="2:15" ht="36" customHeight="1" x14ac:dyDescent="0.25">
      <c r="B17" s="334" t="s">
        <v>154</v>
      </c>
      <c r="C17" s="335"/>
      <c r="D17" s="205"/>
      <c r="E17" s="203"/>
      <c r="F17" s="204"/>
      <c r="G17" s="204"/>
      <c r="H17" s="204"/>
      <c r="I17" s="201" t="s">
        <v>145</v>
      </c>
      <c r="J17" s="198"/>
      <c r="K17" s="198"/>
      <c r="L17" s="198"/>
      <c r="M17" s="202"/>
      <c r="N17" s="202"/>
      <c r="O17" s="200" t="s">
        <v>146</v>
      </c>
    </row>
    <row r="18" spans="2:15" ht="27" customHeight="1" x14ac:dyDescent="0.25">
      <c r="B18" s="334" t="s">
        <v>155</v>
      </c>
      <c r="C18" s="335"/>
      <c r="D18" s="205"/>
      <c r="E18" s="203"/>
      <c r="F18" s="204"/>
      <c r="G18" s="204"/>
      <c r="H18" s="204"/>
      <c r="I18" s="201" t="s">
        <v>145</v>
      </c>
      <c r="J18" s="202"/>
      <c r="K18" s="202"/>
      <c r="L18" s="202"/>
      <c r="M18" s="202"/>
      <c r="N18" s="202"/>
      <c r="O18" s="206" t="s">
        <v>146</v>
      </c>
    </row>
    <row r="19" spans="2:15" ht="32.25" customHeight="1" x14ac:dyDescent="0.25">
      <c r="B19" s="334" t="s">
        <v>156</v>
      </c>
      <c r="C19" s="335"/>
      <c r="D19" s="205"/>
      <c r="E19" s="203"/>
      <c r="F19" s="204"/>
      <c r="G19" s="204"/>
      <c r="H19" s="204"/>
      <c r="I19" s="204"/>
      <c r="J19" s="204"/>
      <c r="K19" s="204"/>
      <c r="L19" s="204"/>
      <c r="M19" s="204"/>
      <c r="N19" s="204"/>
      <c r="O19" s="204"/>
    </row>
    <row r="20" spans="2:15" ht="9" customHeight="1" x14ac:dyDescent="0.25">
      <c r="C20" s="207"/>
    </row>
    <row r="21" spans="2:15" x14ac:dyDescent="0.25">
      <c r="C21" s="208" t="s">
        <v>157</v>
      </c>
    </row>
    <row r="22" spans="2:15" x14ac:dyDescent="0.25">
      <c r="C22" s="208" t="s">
        <v>158</v>
      </c>
    </row>
    <row r="23" spans="2:15" x14ac:dyDescent="0.25">
      <c r="C23" s="208" t="s">
        <v>159</v>
      </c>
    </row>
    <row r="24" spans="2:15" x14ac:dyDescent="0.25">
      <c r="C24" s="208"/>
    </row>
    <row r="25" spans="2:15" x14ac:dyDescent="0.25">
      <c r="C25" s="209" t="s">
        <v>160</v>
      </c>
    </row>
    <row r="27" spans="2:15" ht="41.25" customHeight="1" x14ac:dyDescent="0.25">
      <c r="C27" s="210"/>
      <c r="D27" s="211"/>
    </row>
    <row r="28" spans="2:15" x14ac:dyDescent="0.25">
      <c r="C28" s="359" t="s">
        <v>161</v>
      </c>
      <c r="D28" s="360"/>
    </row>
    <row r="29" spans="2:15" x14ac:dyDescent="0.25">
      <c r="C29" s="361" t="s">
        <v>123</v>
      </c>
      <c r="D29" s="361"/>
    </row>
    <row r="31" spans="2:15" x14ac:dyDescent="0.25">
      <c r="C31" s="208"/>
    </row>
  </sheetData>
  <mergeCells count="21">
    <mergeCell ref="B19:C19"/>
    <mergeCell ref="C28:D28"/>
    <mergeCell ref="C29:D29"/>
    <mergeCell ref="B13:C13"/>
    <mergeCell ref="B14:C14"/>
    <mergeCell ref="B15:C15"/>
    <mergeCell ref="B16:C16"/>
    <mergeCell ref="B17:C17"/>
    <mergeCell ref="B18:C18"/>
    <mergeCell ref="B12:C12"/>
    <mergeCell ref="B2:B5"/>
    <mergeCell ref="C2:I5"/>
    <mergeCell ref="J2:O2"/>
    <mergeCell ref="J3:O3"/>
    <mergeCell ref="J4:O4"/>
    <mergeCell ref="J5:O5"/>
    <mergeCell ref="B6:O6"/>
    <mergeCell ref="B7:O7"/>
    <mergeCell ref="B9:C9"/>
    <mergeCell ref="B10:C10"/>
    <mergeCell ref="B11:C11"/>
  </mergeCells>
  <printOptions horizontalCentered="1"/>
  <pageMargins left="1.299212598425197" right="0.70866141732283472" top="0.74803149606299213" bottom="0.74803149606299213" header="0.31496062992125984" footer="0.31496062992125984"/>
  <pageSetup paperSize="41" scale="8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Marco Lógico</vt:lpstr>
      <vt:lpstr>Presupuesto 2022</vt:lpstr>
      <vt:lpstr>Cronograma 2022</vt:lpstr>
      <vt:lpstr>'Cronograma 2022'!Área_de_impresión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dc:creator>
  <cp:lastModifiedBy>Andres</cp:lastModifiedBy>
  <dcterms:created xsi:type="dcterms:W3CDTF">2021-06-08T15:52:27Z</dcterms:created>
  <dcterms:modified xsi:type="dcterms:W3CDTF">2022-10-05T14:18:46Z</dcterms:modified>
</cp:coreProperties>
</file>