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PRESUPUESTO 2022\PLAN DE ACCIÓN\"/>
    </mc:Choice>
  </mc:AlternateContent>
  <bookViews>
    <workbookView xWindow="0" yWindow="0" windowWidth="20490" windowHeight="7620"/>
  </bookViews>
  <sheets>
    <sheet name="PA 2022" sheetId="14" r:id="rId1"/>
  </sheets>
  <definedNames>
    <definedName name="_xlnm._FilterDatabase" localSheetId="0" hidden="1">'PA 2022'!$A$8:$AE$20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2" i="14" l="1"/>
  <c r="U19" i="14" l="1"/>
  <c r="AA15" i="14" l="1"/>
  <c r="U15" i="14"/>
  <c r="N15" i="14"/>
  <c r="AA14" i="14"/>
  <c r="U14" i="14"/>
  <c r="N14" i="14"/>
  <c r="AA13" i="14"/>
  <c r="U13" i="14"/>
  <c r="N13" i="14"/>
  <c r="AA12" i="14"/>
  <c r="N12" i="14"/>
  <c r="AB15" i="14" l="1"/>
  <c r="AB13" i="14"/>
  <c r="AB12" i="14"/>
  <c r="AA11" i="14"/>
  <c r="U11" i="14"/>
  <c r="AB11" i="14" s="1"/>
  <c r="AA10" i="14"/>
  <c r="U10" i="14"/>
  <c r="AA9" i="14"/>
  <c r="U9" i="14"/>
  <c r="U20" i="14" s="1"/>
  <c r="AB10" i="14"/>
  <c r="A20" i="14"/>
  <c r="U18" i="14"/>
  <c r="U17" i="14"/>
  <c r="U16" i="14"/>
  <c r="S20" i="14"/>
  <c r="P20" i="14"/>
  <c r="Q20" i="14"/>
  <c r="N16" i="14"/>
  <c r="N10" i="14"/>
  <c r="N11" i="14"/>
  <c r="N17" i="14"/>
  <c r="N18" i="14"/>
  <c r="N19" i="14"/>
  <c r="R20" i="14"/>
  <c r="AA16" i="14"/>
  <c r="AB16" i="14"/>
  <c r="AA17" i="14"/>
  <c r="AB17" i="14" s="1"/>
  <c r="AA18" i="14"/>
  <c r="AA19" i="14"/>
  <c r="AB19" i="14" s="1"/>
  <c r="N9" i="14"/>
  <c r="N20" i="14"/>
  <c r="I15" i="14"/>
  <c r="I14" i="14"/>
  <c r="I16" i="14"/>
  <c r="AC20" i="14"/>
  <c r="Y20" i="14"/>
  <c r="X20" i="14"/>
  <c r="T20" i="14"/>
  <c r="W20" i="14"/>
  <c r="V20" i="14"/>
  <c r="AB18" i="14"/>
  <c r="Z20" i="14"/>
  <c r="AB9" i="14" l="1"/>
  <c r="AA20" i="14"/>
  <c r="AB20" i="14"/>
</calcChain>
</file>

<file path=xl/sharedStrings.xml><?xml version="1.0" encoding="utf-8"?>
<sst xmlns="http://schemas.openxmlformats.org/spreadsheetml/2006/main" count="163" uniqueCount="95">
  <si>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</si>
  <si>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</si>
  <si>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</si>
  <si>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</si>
  <si>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</si>
  <si>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</si>
  <si>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</si>
  <si>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</si>
  <si>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</si>
  <si>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</si>
  <si>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</si>
  <si>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</si>
  <si>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</si>
  <si>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</si>
  <si>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</si>
  <si>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</si>
  <si>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</si>
  <si>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</si>
  <si>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</si>
  <si>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</si>
  <si>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</si>
  <si>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</si>
  <si>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</si>
  <si>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</si>
  <si>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</si>
  <si>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</si>
  <si>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</si>
  <si>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</si>
  <si>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</si>
  <si>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</si>
  <si>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</si>
  <si>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</si>
  <si>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r>
      <t xml:space="preserve">Página: </t>
    </r>
    <r>
      <rPr>
        <sz val="11"/>
        <rFont val="Arial"/>
        <family val="2"/>
      </rPr>
      <t>1 de 1</t>
    </r>
  </si>
  <si>
    <r>
      <t>Fecha aprobación:</t>
    </r>
    <r>
      <rPr>
        <sz val="11"/>
        <rFont val="Arial"/>
        <family val="2"/>
      </rPr>
      <t xml:space="preserve"> Marzo-24-2021</t>
    </r>
  </si>
  <si>
    <t>RECURSOS PROPIOS INSTITUTOS</t>
  </si>
  <si>
    <t>RECURSOS PROPIOS MUNICIPIO</t>
  </si>
  <si>
    <r>
      <t xml:space="preserve">Versión: </t>
    </r>
    <r>
      <rPr>
        <sz val="11"/>
        <rFont val="Arial"/>
        <family val="2"/>
      </rPr>
      <t>1.0</t>
    </r>
  </si>
  <si>
    <t>BUCARAMANGA EQUITATIVA E INCLUYENTE: UNA CIUDAD DE BIENESTAR</t>
  </si>
  <si>
    <t>Capacidades Y Oportunidades Para Superar Brechas Sociales</t>
  </si>
  <si>
    <t>Juventud Dinámica, Participativa Y Responsable</t>
  </si>
  <si>
    <t>Mantener las 6 casas de la juventud con una oferta programática del uso adecuado del tiempo libre, acompañamiento psicosocial y conectividad digital.</t>
  </si>
  <si>
    <t>Número de casas de la juventud mantenidas con una oferta programática del uso adecuado del tiempo libre, acompañamiento psicosocial y conectividad digital.</t>
  </si>
  <si>
    <t>FORTALECIMIENTO DE ESPACIOS Y MECANISMOS DE PREVENCIÓN Y PARTICIPACIÓN PARA EL DESARROLLO INTEGRAL DE LOS JÓVENES EN EL MUNICIPIO DE BUCARAMANGA</t>
  </si>
  <si>
    <t>Mantener las 6 casas de la juventud con oferta programática para el buen uso del tiempo libre</t>
  </si>
  <si>
    <t>INDERBU</t>
  </si>
  <si>
    <t>Vincular 7.000 jóvenes en los diferentes procesos democráticos de participación ciudadana.</t>
  </si>
  <si>
    <t>Número de jóvenes vinculados en los diferentes procesos democráticos de participación ciudadana.</t>
  </si>
  <si>
    <t>Implementar 6 procesos de comunicación estratégica mediante campañas de innovación para la promoción y prevención de flagelos juveniles.</t>
  </si>
  <si>
    <t>Número de procesos de comunicación estratégica implementados mediante campañas de innovación para la promoción y prevención de flagelos juveniles.</t>
  </si>
  <si>
    <t>Implementar 6 procesos de comunicación estratégica para la prevención de flagelos juveniles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</si>
  <si>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</si>
  <si>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</si>
  <si>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</si>
  <si>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Número de eventos de hábitos de vida saludable (recreovías, ciclovías, ciclopaseos y caminatas ecológicas por senderos y cerros) realizados.</t>
  </si>
  <si>
    <t>FORTALECIMIENTO DE LAS ESTRATEGIAS DE HÁBITOS Y ESTILOS DE VIDA SALUDABLE EN EL MUNICIPIO DE BUCARAMANGA</t>
  </si>
  <si>
    <t xml:space="preserve">Realizar 350 eventos de hábitos de vida saludable (Recreovías. ciclovías. ciclopaseos y caminatas ecológicas por senderos y cerros). </t>
  </si>
  <si>
    <t>Mantener 104 grupos comunitarios para la práctica de la actividad física regular que genere hábitos y estilos de vida saludables en ágoras, parques y canchas.</t>
  </si>
  <si>
    <t>Número de grupos comunitarios mantenidos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</si>
  <si>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</si>
  <si>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Número de eventos recreativos y deportivos desarrollados para las comunidades bumanguesas, incluidas las vacaciones creativas para infancia.</t>
  </si>
  <si>
    <t>DESARROLLO DE EVENTOS DEPORTIVOS Y RECREATIVOS SOCIOCOMUNITARIOS PARA EL APROVECHAMIENTO DEL TIEMPO LIBRE EN EL MUNICIPIO DE BUCARAMANGA</t>
  </si>
  <si>
    <t>Desarrollar 16 eventos deportivos y recreativos dirigido a población vulnerable: discapacidad, víctimas del conflicto interno armado y población carcelaria hombres y mujeres.</t>
  </si>
  <si>
    <t>Número de eventos deportivos y recreativos dirigidos a población vulnerable: discapacidad, víctimas del conflicto interno armado y población carcelaria hombres y mujeres desarrollados.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</si>
  <si>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</si>
  <si>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</si>
  <si>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</si>
  <si>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FORTALECIMIENTO DE LOS PROCESOS FORMATIVOS, COMPETITIVOS Y DE EDUCACIÓN FÍSICA EN EL MUNICIPIO DE BUCARAMANGA</t>
  </si>
  <si>
    <t>Capacitar 800 personas en áreas afines a la actividad física, recreación y deporte.</t>
  </si>
  <si>
    <t>Número de personas capacitadas en áreas afines a la actividad física, recreación y deporte.</t>
  </si>
  <si>
    <t>APOYO A LAS INICIATIVAS DEL DEPORTE ASOCIADO. ORGANIZACIONES COMUNALES Y GRUPOS DIFERENCIALES EN EL MUNICIPIO DE   BUCARAMANGA</t>
  </si>
  <si>
    <t>Capacitar 800 personas en áreas afines a la actividad  física, recreación y deporte</t>
  </si>
  <si>
    <t>Apoyar 80 iniciativas de organismos del deporte asociado, grupos diferenciales y de comunidades generales.</t>
  </si>
  <si>
    <t>Número de iniciativas apoyadas de organismos del deporte asociado, grupos diferenciales y de comunidades generales.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</si>
  <si>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</si>
  <si>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</si>
  <si>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</si>
  <si>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Número de campos y/o escenarios deportivos con mantenimientos y adecuaciones menores.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</si>
  <si>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</si>
  <si>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Bucaramanga.</t>
  </si>
  <si>
    <t xml:space="preserve"> PLAN DE ACCIÓN - PLAN DE DESARROLLO MUNICIPAL
INSTITUTO DE LA JUVENTUD EL DEPORTE Y LA RECREACION DE BUCARAMANGA - INDERBU</t>
  </si>
  <si>
    <t>2.3.2.02.02.008.0204015.201
2.3.2.02.02.009.0204016.201
2.3.2.02.02.009.0204016.201</t>
  </si>
  <si>
    <t>2.3.2.02.02.009.0204015.201</t>
  </si>
  <si>
    <t>2.3.2.02.02.009-4301038.201</t>
  </si>
  <si>
    <t>2.3.2.02.02.009.4301038.201   
2.3.2.02.02.009.4301038,201</t>
  </si>
  <si>
    <t>2.3.2.02.01.003.4301037.
2.3.2.02.02.006.4301037.
2.3.2.02.02.007.4301037.
2.3.2.02.02.009.4301007.</t>
  </si>
  <si>
    <t>2.3.2.02.02.009.4302062.201</t>
  </si>
  <si>
    <t>2.3.2.02.02.009.4301034.201
3.2.2.02.02.009.4301037.201</t>
  </si>
  <si>
    <t>2.3.2.02.02.008.4301003.
2.3.2.02.01.003.4301003.
2.3.2.02.02.006.4301003.
2.3.2.02.02.006.4301003.
2.3.2.02.02.008.4301003.
2.3.2.02.02.009.4301003.
2.3.2.02.02.008.4301003.
2.3.2.02.02.008.4301004.
2.3.2.02.02.008.4301003.</t>
  </si>
  <si>
    <t>01/0/2022</t>
  </si>
  <si>
    <t>2.3.2.02.02.009.4301001.   
2.3.2.02.02.009.4301034.                  
2.3.2.02.01.003.4301001.</t>
  </si>
  <si>
    <t>2.3.2.02.02.006.4301037.   
2.3.2.02.02.009.4301001.
2.3.2.02.02.008.4301037.
2.3.2.02.01.003.4301001.</t>
  </si>
  <si>
    <t>2.3.2.02.02.009.0204005.201
2.3.2.02.01.003.0204005.2</t>
  </si>
  <si>
    <t>Código BPIN</t>
  </si>
  <si>
    <r>
      <t xml:space="preserve">Código:  </t>
    </r>
    <r>
      <rPr>
        <sz val="11"/>
        <rFont val="Arial"/>
        <family val="2"/>
      </rPr>
      <t>F-DPM-1210-238,37-030</t>
    </r>
  </si>
  <si>
    <t>Pedro Alonso Ballesteros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</si>
</sst>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&quot;$&quot;\ #,##0.00"/>
  </numFmts>
  <fonts count="11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theme="0"/>
      <name val="Arial"/>
      <family val="2"/>
    </font>
    <font>
      <sz val="11"/>
      <color rgb="FF201F1E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5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Font="1"/>
    <xf numFmtId="0" fontId="0" fillId="3" borderId="0" xfId="0" applyFont="1" applyFill="1" applyBorder="1" applyAlignment="1">
      <alignment vertical="top"/>
    </xf>
    <xf numFmtId="0" fontId="0" fillId="3" borderId="6" xfId="0" applyFont="1" applyFill="1" applyBorder="1" applyAlignment="1">
      <alignment vertical="top"/>
    </xf>
    <xf numFmtId="0" fontId="0" fillId="3" borderId="0" xfId="0" applyFont="1" applyFill="1" applyBorder="1"/>
    <xf numFmtId="0" fontId="0" fillId="3" borderId="6" xfId="0" applyFont="1" applyFill="1" applyBorder="1"/>
    <xf numFmtId="9" fontId="7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justify"/>
    </xf>
    <xf numFmtId="0" fontId="6" fillId="2" borderId="5" xfId="0" applyFont="1" applyFill="1" applyBorder="1"/>
    <xf numFmtId="9" fontId="7" fillId="2" borderId="5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165" fontId="6" fillId="2" borderId="2" xfId="108" applyNumberFormat="1" applyFont="1" applyFill="1" applyBorder="1" applyAlignment="1">
      <alignment vertical="center"/>
    </xf>
    <xf numFmtId="166" fontId="0" fillId="0" borderId="0" xfId="0" applyNumberFormat="1" applyFont="1"/>
    <xf numFmtId="9" fontId="7" fillId="2" borderId="7" xfId="107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justify" vertical="center" wrapText="1"/>
    </xf>
    <xf numFmtId="164" fontId="0" fillId="0" borderId="2" xfId="0" applyNumberFormat="1" applyFont="1" applyFill="1" applyBorder="1" applyAlignment="1">
      <alignment horizontal="justify" vertic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3" fontId="0" fillId="2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/>
    <xf numFmtId="9" fontId="6" fillId="0" borderId="2" xfId="107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2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164" fontId="0" fillId="0" borderId="2" xfId="0" applyNumberFormat="1" applyFont="1" applyBorder="1" applyAlignment="1">
      <alignment horizontal="justify" vertical="center" wrapText="1"/>
    </xf>
    <xf numFmtId="164" fontId="0" fillId="0" borderId="3" xfId="0" applyNumberFormat="1" applyFont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 wrapText="1"/>
    </xf>
    <xf numFmtId="5" fontId="7" fillId="2" borderId="2" xfId="108" applyNumberFormat="1" applyFont="1" applyFill="1" applyBorder="1" applyAlignment="1">
      <alignment horizontal="right" vertical="center" wrapText="1"/>
    </xf>
    <xf numFmtId="5" fontId="6" fillId="0" borderId="2" xfId="108" applyNumberFormat="1" applyFont="1" applyFill="1" applyBorder="1" applyAlignment="1">
      <alignment horizontal="right" vertical="center" wrapText="1"/>
    </xf>
    <xf numFmtId="1" fontId="0" fillId="3" borderId="2" xfId="0" applyNumberFormat="1" applyFont="1" applyFill="1" applyBorder="1" applyAlignment="1">
      <alignment horizontal="left" vertical="center" wrapText="1"/>
    </xf>
    <xf numFmtId="1" fontId="6" fillId="3" borderId="2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right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5" fontId="6" fillId="0" borderId="2" xfId="110" applyNumberFormat="1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 wrapText="1"/>
    </xf>
    <xf numFmtId="5" fontId="6" fillId="0" borderId="2" xfId="110" applyNumberFormat="1" applyFont="1" applyFill="1" applyBorder="1" applyAlignment="1">
      <alignment horizontal="center" vertical="center" wrapText="1"/>
    </xf>
    <xf numFmtId="1" fontId="0" fillId="3" borderId="2" xfId="0" applyNumberFormat="1" applyFont="1" applyFill="1" applyBorder="1" applyAlignment="1">
      <alignment horizontal="justify" vertical="center" wrapText="1"/>
    </xf>
    <xf numFmtId="0" fontId="0" fillId="3" borderId="2" xfId="0" applyFont="1" applyFill="1" applyBorder="1" applyAlignment="1">
      <alignment vertical="center" wrapText="1"/>
    </xf>
    <xf numFmtId="1" fontId="0" fillId="0" borderId="2" xfId="0" applyNumberFormat="1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 wrapText="1"/>
    </xf>
    <xf numFmtId="166" fontId="6" fillId="0" borderId="2" xfId="108" applyNumberFormat="1" applyFont="1" applyFill="1" applyBorder="1" applyAlignment="1">
      <alignment vertical="center" wrapText="1"/>
    </xf>
    <xf numFmtId="5" fontId="7" fillId="2" borderId="2" xfId="108" applyNumberFormat="1" applyFont="1" applyFill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0" fillId="3" borderId="0" xfId="0" applyNumberFormat="1" applyFont="1" applyFill="1" applyBorder="1" applyAlignment="1">
      <alignment vertical="top"/>
    </xf>
    <xf numFmtId="0" fontId="0" fillId="2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right" vertical="center" wrapText="1"/>
    </xf>
    <xf numFmtId="0" fontId="9" fillId="3" borderId="2" xfId="0" applyFont="1" applyFill="1" applyBorder="1" applyAlignment="1">
      <alignment horizontal="right" vertical="center" wrapText="1"/>
    </xf>
    <xf numFmtId="3" fontId="6" fillId="3" borderId="2" xfId="0" applyNumberFormat="1" applyFont="1" applyFill="1" applyBorder="1" applyAlignment="1">
      <alignment horizontal="right" vertical="center" wrapText="1"/>
    </xf>
    <xf numFmtId="5" fontId="0" fillId="3" borderId="2" xfId="108" applyNumberFormat="1" applyFont="1" applyFill="1" applyBorder="1" applyAlignment="1">
      <alignment horizontal="right" vertical="center" wrapText="1"/>
    </xf>
    <xf numFmtId="166" fontId="6" fillId="3" borderId="2" xfId="108" applyNumberFormat="1" applyFont="1" applyFill="1" applyBorder="1" applyAlignment="1">
      <alignment vertical="center" wrapText="1"/>
    </xf>
    <xf numFmtId="167" fontId="6" fillId="3" borderId="2" xfId="0" applyNumberFormat="1" applyFont="1" applyFill="1" applyBorder="1" applyAlignment="1">
      <alignment horizontal="right" vertical="center" wrapText="1"/>
    </xf>
    <xf numFmtId="167" fontId="9" fillId="3" borderId="2" xfId="0" applyNumberFormat="1" applyFont="1" applyFill="1" applyBorder="1" applyAlignment="1">
      <alignment horizontal="right" vertical="center" wrapText="1"/>
    </xf>
    <xf numFmtId="9" fontId="6" fillId="3" borderId="2" xfId="107" applyFont="1" applyFill="1" applyBorder="1" applyAlignment="1">
      <alignment horizontal="center" vertical="center" wrapText="1"/>
    </xf>
    <xf numFmtId="5" fontId="6" fillId="3" borderId="2" xfId="108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4" fontId="6" fillId="3" borderId="2" xfId="0" applyNumberFormat="1" applyFont="1" applyFill="1" applyBorder="1" applyAlignment="1">
      <alignment horizontal="right" vertical="center" wrapText="1"/>
    </xf>
    <xf numFmtId="9" fontId="0" fillId="3" borderId="2" xfId="0" applyNumberFormat="1" applyFill="1" applyBorder="1" applyAlignment="1">
      <alignment horizontal="center" vertical="center"/>
    </xf>
    <xf numFmtId="1" fontId="0" fillId="3" borderId="2" xfId="0" applyNumberFormat="1" applyFill="1" applyBorder="1" applyAlignment="1">
      <alignment horizontal="left" vertical="center" wrapText="1"/>
    </xf>
    <xf numFmtId="3" fontId="0" fillId="3" borderId="2" xfId="0" applyNumberFormat="1" applyFill="1" applyBorder="1" applyAlignment="1">
      <alignment horizontal="right" vertical="center" wrapText="1"/>
    </xf>
    <xf numFmtId="9" fontId="6" fillId="3" borderId="7" xfId="107" applyFont="1" applyFill="1" applyBorder="1" applyAlignment="1">
      <alignment horizontal="center" vertical="center" wrapText="1"/>
    </xf>
    <xf numFmtId="5" fontId="6" fillId="3" borderId="7" xfId="108" applyNumberFormat="1" applyFont="1" applyFill="1" applyBorder="1" applyAlignment="1">
      <alignment horizontal="center" vertical="center" wrapText="1"/>
    </xf>
    <xf numFmtId="3" fontId="0" fillId="0" borderId="0" xfId="0" applyNumberFormat="1" applyFont="1"/>
    <xf numFmtId="0" fontId="7" fillId="2" borderId="2" xfId="0" applyFont="1" applyFill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left" vertical="center" wrapText="1"/>
    </xf>
    <xf numFmtId="2" fontId="7" fillId="0" borderId="2" xfId="109" applyNumberFormat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2" fontId="6" fillId="0" borderId="2" xfId="109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2" fontId="7" fillId="0" borderId="2" xfId="109" applyNumberFormat="1" applyFont="1" applyBorder="1" applyAlignment="1">
      <alignment horizontal="center" vertical="center" wrapText="1"/>
    </xf>
    <xf numFmtId="2" fontId="7" fillId="0" borderId="1" xfId="109" applyNumberFormat="1" applyFont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top"/>
    </xf>
  </cellXfs>
  <cellStyles count="1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illares 2" xfId="111"/>
    <cellStyle name="Moneda" xfId="108" builtinId="4"/>
    <cellStyle name="Moneda 2" xfId="110"/>
    <cellStyle name="Moneda 3" xfId="112"/>
    <cellStyle name="Normal" xfId="0" builtinId="0"/>
    <cellStyle name="Normal 2" xfId="109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5"/>
      <color rgb="FF00CC99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501485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N1" zoomScale="60" zoomScaleNormal="60" workbookViewId="0">
      <selection activeCell="N23" sqref="A23:XFD39"/>
    </sheetView>
  </sheetViews>
  <sheetFormatPr baseColWidth="10" defaultColWidth="11.25" defaultRowHeight="14.25" x14ac:dyDescent="0.2"/>
  <cols>
    <col min="1" max="1" width="7.375" style="1" customWidth="1"/>
    <col min="2" max="3" width="25" style="1" customWidth="1"/>
    <col min="4" max="4" width="25.875" style="1" customWidth="1"/>
    <col min="5" max="5" width="48.25" style="1" customWidth="1"/>
    <col min="6" max="6" width="45.375" style="1" customWidth="1"/>
    <col min="7" max="7" width="16.75" style="1" customWidth="1"/>
    <col min="8" max="8" width="50.25" style="1" customWidth="1"/>
    <col min="9" max="9" width="43.75" style="1" customWidth="1"/>
    <col min="10" max="10" width="15.75" style="1" customWidth="1"/>
    <col min="11" max="11" width="16" style="1" customWidth="1"/>
    <col min="12" max="12" width="14.875" style="1" customWidth="1"/>
    <col min="13" max="13" width="13.375" style="1" customWidth="1"/>
    <col min="14" max="14" width="11.25" style="1" customWidth="1"/>
    <col min="15" max="15" width="27.25" style="1" customWidth="1"/>
    <col min="16" max="16" width="20.875" style="1" customWidth="1"/>
    <col min="17" max="17" width="19.875" style="1" customWidth="1"/>
    <col min="18" max="18" width="16.875" style="1" customWidth="1"/>
    <col min="19" max="19" width="20.25" style="1" customWidth="1"/>
    <col min="20" max="20" width="18.875" style="1" customWidth="1"/>
    <col min="21" max="21" width="20.875" style="1" customWidth="1"/>
    <col min="22" max="26" width="17.25" style="1" customWidth="1"/>
    <col min="27" max="27" width="21.25" style="1" customWidth="1"/>
    <col min="28" max="28" width="13.75" style="1" customWidth="1"/>
    <col min="29" max="29" width="19.625" style="1" customWidth="1"/>
    <col min="30" max="30" width="15.375" style="1" customWidth="1"/>
    <col min="31" max="31" width="17.375" style="1" customWidth="1"/>
    <col min="32" max="16384" width="11.25" style="1"/>
  </cols>
  <sheetData>
    <row r="1" spans="1:31" ht="15" x14ac:dyDescent="0.2">
      <c r="A1" s="85"/>
      <c r="B1" s="88" t="s">
        <v>79</v>
      </c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2" t="s">
        <v>93</v>
      </c>
      <c r="AD1" s="82"/>
      <c r="AE1" s="82"/>
    </row>
    <row r="2" spans="1:31" ht="15" x14ac:dyDescent="0.2">
      <c r="A2" s="85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3" t="s">
        <v>36</v>
      </c>
      <c r="AD2" s="83"/>
      <c r="AE2" s="83"/>
    </row>
    <row r="3" spans="1:31" ht="15" x14ac:dyDescent="0.2">
      <c r="A3" s="85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3" t="s">
        <v>33</v>
      </c>
      <c r="AD3" s="83"/>
      <c r="AE3" s="83"/>
    </row>
    <row r="4" spans="1:31" ht="15" x14ac:dyDescent="0.2">
      <c r="A4" s="85"/>
      <c r="B4" s="88"/>
      <c r="C4" s="88"/>
      <c r="D4" s="88"/>
      <c r="E4" s="88"/>
      <c r="F4" s="88"/>
      <c r="G4" s="88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3" t="s">
        <v>32</v>
      </c>
      <c r="AD4" s="83"/>
      <c r="AE4" s="83"/>
    </row>
    <row r="5" spans="1:31" ht="15" x14ac:dyDescent="0.2">
      <c r="A5" s="86" t="s">
        <v>30</v>
      </c>
      <c r="B5" s="86"/>
      <c r="C5" s="86"/>
      <c r="D5" s="90">
        <v>44595</v>
      </c>
      <c r="E5" s="90"/>
      <c r="F5" s="90"/>
      <c r="G5" s="90"/>
      <c r="H5" s="60"/>
      <c r="I5" s="60"/>
      <c r="J5" s="60"/>
      <c r="K5" s="60"/>
      <c r="L5" s="6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3"/>
    </row>
    <row r="6" spans="1:31" ht="15" x14ac:dyDescent="0.2">
      <c r="A6" s="87" t="s">
        <v>31</v>
      </c>
      <c r="B6" s="87"/>
      <c r="C6" s="87"/>
      <c r="D6" s="90">
        <v>44926</v>
      </c>
      <c r="E6" s="90"/>
      <c r="F6" s="90"/>
      <c r="G6" s="90"/>
      <c r="H6" s="60"/>
      <c r="I6" s="60"/>
      <c r="J6" s="60"/>
      <c r="K6" s="60"/>
      <c r="L6" s="6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4"/>
      <c r="AE6" s="5"/>
    </row>
    <row r="7" spans="1:31" ht="15.6" customHeight="1" x14ac:dyDescent="0.2">
      <c r="A7" s="61"/>
      <c r="B7" s="84" t="s">
        <v>10</v>
      </c>
      <c r="C7" s="84"/>
      <c r="D7" s="84"/>
      <c r="E7" s="84"/>
      <c r="F7" s="84"/>
      <c r="G7" s="84" t="s">
        <v>11</v>
      </c>
      <c r="H7" s="84"/>
      <c r="I7" s="84"/>
      <c r="J7" s="84"/>
      <c r="K7" s="84"/>
      <c r="L7" s="84" t="s">
        <v>25</v>
      </c>
      <c r="M7" s="84"/>
      <c r="N7" s="84"/>
      <c r="O7" s="84" t="s">
        <v>23</v>
      </c>
      <c r="P7" s="84"/>
      <c r="Q7" s="84"/>
      <c r="R7" s="84"/>
      <c r="S7" s="84"/>
      <c r="T7" s="84"/>
      <c r="U7" s="84"/>
      <c r="V7" s="84" t="s">
        <v>17</v>
      </c>
      <c r="W7" s="84"/>
      <c r="X7" s="84"/>
      <c r="Y7" s="84"/>
      <c r="Z7" s="84"/>
      <c r="AA7" s="84"/>
      <c r="AB7" s="81" t="s">
        <v>18</v>
      </c>
      <c r="AC7" s="81" t="s">
        <v>26</v>
      </c>
      <c r="AD7" s="81" t="s">
        <v>24</v>
      </c>
      <c r="AE7" s="81"/>
    </row>
    <row r="8" spans="1:31" ht="46.9" customHeight="1" x14ac:dyDescent="0.2">
      <c r="A8" s="25" t="s">
        <v>29</v>
      </c>
      <c r="B8" s="24" t="s">
        <v>1</v>
      </c>
      <c r="C8" s="25" t="s">
        <v>6</v>
      </c>
      <c r="D8" s="25" t="s">
        <v>2</v>
      </c>
      <c r="E8" s="25" t="s">
        <v>7</v>
      </c>
      <c r="F8" s="24" t="s">
        <v>19</v>
      </c>
      <c r="G8" s="59" t="s">
        <v>92</v>
      </c>
      <c r="H8" s="59" t="s">
        <v>3</v>
      </c>
      <c r="I8" s="59" t="s">
        <v>15</v>
      </c>
      <c r="J8" s="59" t="s">
        <v>21</v>
      </c>
      <c r="K8" s="59" t="s">
        <v>22</v>
      </c>
      <c r="L8" s="59" t="s">
        <v>4</v>
      </c>
      <c r="M8" s="59" t="s">
        <v>5</v>
      </c>
      <c r="N8" s="59" t="s">
        <v>0</v>
      </c>
      <c r="O8" s="25" t="s">
        <v>9</v>
      </c>
      <c r="P8" s="24" t="s">
        <v>35</v>
      </c>
      <c r="Q8" s="24" t="s">
        <v>8</v>
      </c>
      <c r="R8" s="24" t="s">
        <v>27</v>
      </c>
      <c r="S8" s="24" t="s">
        <v>34</v>
      </c>
      <c r="T8" s="24" t="s">
        <v>12</v>
      </c>
      <c r="U8" s="24" t="s">
        <v>20</v>
      </c>
      <c r="V8" s="24" t="s">
        <v>35</v>
      </c>
      <c r="W8" s="24" t="s">
        <v>8</v>
      </c>
      <c r="X8" s="24" t="s">
        <v>27</v>
      </c>
      <c r="Y8" s="24" t="s">
        <v>34</v>
      </c>
      <c r="Z8" s="24" t="s">
        <v>12</v>
      </c>
      <c r="AA8" s="24" t="s">
        <v>28</v>
      </c>
      <c r="AB8" s="81"/>
      <c r="AC8" s="81"/>
      <c r="AD8" s="24" t="s">
        <v>13</v>
      </c>
      <c r="AE8" s="24" t="s">
        <v>14</v>
      </c>
    </row>
    <row r="9" spans="1:31" ht="60.6" customHeight="1" x14ac:dyDescent="0.2">
      <c r="A9" s="25">
        <v>85</v>
      </c>
      <c r="B9" s="27" t="s">
        <v>37</v>
      </c>
      <c r="C9" s="27" t="s">
        <v>38</v>
      </c>
      <c r="D9" s="27" t="s">
        <v>39</v>
      </c>
      <c r="E9" s="28" t="s">
        <v>40</v>
      </c>
      <c r="F9" s="29" t="s">
        <v>41</v>
      </c>
      <c r="G9" s="30">
        <v>2020680010070</v>
      </c>
      <c r="H9" s="31" t="s">
        <v>42</v>
      </c>
      <c r="I9" s="32" t="s">
        <v>43</v>
      </c>
      <c r="J9" s="33" t="s">
        <v>88</v>
      </c>
      <c r="K9" s="34">
        <v>44926</v>
      </c>
      <c r="L9" s="56">
        <v>6</v>
      </c>
      <c r="M9" s="20"/>
      <c r="N9" s="35">
        <f t="shared" ref="N9:N19" si="0">IFERROR(IF(M9/L9&gt;100%,100%,M9/L9),"-")</f>
        <v>0</v>
      </c>
      <c r="O9" s="36" t="s">
        <v>91</v>
      </c>
      <c r="P9" s="68">
        <v>1327629822</v>
      </c>
      <c r="Q9" s="68"/>
      <c r="R9" s="68"/>
      <c r="S9" s="68"/>
      <c r="T9" s="68"/>
      <c r="U9" s="55">
        <f t="shared" ref="U9:U15" si="1">SUM(P9:T9)</f>
        <v>1327629822</v>
      </c>
      <c r="V9" s="64">
        <v>813149990</v>
      </c>
      <c r="W9" s="69"/>
      <c r="X9" s="70"/>
      <c r="Y9" s="70"/>
      <c r="Z9" s="65"/>
      <c r="AA9" s="37">
        <f>SUM(V9:Z9)</f>
        <v>813149990</v>
      </c>
      <c r="AB9" s="71">
        <f>IFERROR(AA9/U9,"-")</f>
        <v>0.61248246802337947</v>
      </c>
      <c r="AC9" s="72"/>
      <c r="AD9" s="73" t="s">
        <v>44</v>
      </c>
      <c r="AE9" s="63" t="s">
        <v>94</v>
      </c>
    </row>
    <row r="10" spans="1:31" ht="57" x14ac:dyDescent="0.2">
      <c r="A10" s="25">
        <v>86</v>
      </c>
      <c r="B10" s="27" t="s">
        <v>37</v>
      </c>
      <c r="C10" s="27" t="s">
        <v>38</v>
      </c>
      <c r="D10" s="27" t="s">
        <v>39</v>
      </c>
      <c r="E10" s="28" t="s">
        <v>45</v>
      </c>
      <c r="F10" s="29" t="s">
        <v>46</v>
      </c>
      <c r="G10" s="30">
        <v>2020680010070</v>
      </c>
      <c r="H10" s="31" t="s">
        <v>42</v>
      </c>
      <c r="I10" s="32" t="s">
        <v>45</v>
      </c>
      <c r="J10" s="33" t="s">
        <v>88</v>
      </c>
      <c r="K10" s="34">
        <v>44926</v>
      </c>
      <c r="L10" s="56">
        <v>1200</v>
      </c>
      <c r="M10" s="20"/>
      <c r="N10" s="35">
        <f t="shared" si="0"/>
        <v>0</v>
      </c>
      <c r="O10" s="39" t="s">
        <v>80</v>
      </c>
      <c r="P10" s="68">
        <v>104700000</v>
      </c>
      <c r="Q10" s="68"/>
      <c r="R10" s="68"/>
      <c r="S10" s="68"/>
      <c r="T10" s="68"/>
      <c r="U10" s="55">
        <f t="shared" si="1"/>
        <v>104700000</v>
      </c>
      <c r="V10" s="64">
        <v>39600000</v>
      </c>
      <c r="W10" s="74"/>
      <c r="X10" s="65"/>
      <c r="Y10" s="65"/>
      <c r="Z10" s="65"/>
      <c r="AA10" s="37">
        <f>SUM(V10:Z10)</f>
        <v>39600000</v>
      </c>
      <c r="AB10" s="71">
        <f t="shared" ref="AB10:AB15" si="2">IFERROR(AA10/U10,"-")</f>
        <v>0.37822349570200575</v>
      </c>
      <c r="AC10" s="72"/>
      <c r="AD10" s="73" t="s">
        <v>44</v>
      </c>
      <c r="AE10" s="63" t="s">
        <v>94</v>
      </c>
    </row>
    <row r="11" spans="1:31" ht="61.15" customHeight="1" x14ac:dyDescent="0.2">
      <c r="A11" s="25">
        <v>87</v>
      </c>
      <c r="B11" s="27" t="s">
        <v>37</v>
      </c>
      <c r="C11" s="27" t="s">
        <v>38</v>
      </c>
      <c r="D11" s="27" t="s">
        <v>39</v>
      </c>
      <c r="E11" s="28" t="s">
        <v>47</v>
      </c>
      <c r="F11" s="29" t="s">
        <v>48</v>
      </c>
      <c r="G11" s="30">
        <v>2020680010070</v>
      </c>
      <c r="H11" s="31" t="s">
        <v>42</v>
      </c>
      <c r="I11" s="32" t="s">
        <v>49</v>
      </c>
      <c r="J11" s="33" t="s">
        <v>88</v>
      </c>
      <c r="K11" s="34">
        <v>44926</v>
      </c>
      <c r="L11" s="57">
        <v>1</v>
      </c>
      <c r="M11" s="20"/>
      <c r="N11" s="35">
        <f t="shared" si="0"/>
        <v>0</v>
      </c>
      <c r="O11" s="36" t="s">
        <v>81</v>
      </c>
      <c r="P11" s="68">
        <v>45600000</v>
      </c>
      <c r="Q11" s="68"/>
      <c r="R11" s="68"/>
      <c r="S11" s="68"/>
      <c r="T11" s="68"/>
      <c r="U11" s="55">
        <f t="shared" si="1"/>
        <v>45600000</v>
      </c>
      <c r="V11" s="64">
        <v>28800000</v>
      </c>
      <c r="W11" s="74"/>
      <c r="X11" s="65"/>
      <c r="Y11" s="65"/>
      <c r="Z11" s="65"/>
      <c r="AA11" s="37">
        <f>SUM(V11:Z11)</f>
        <v>28800000</v>
      </c>
      <c r="AB11" s="71">
        <f t="shared" si="2"/>
        <v>0.63157894736842102</v>
      </c>
      <c r="AC11" s="72"/>
      <c r="AD11" s="73" t="s">
        <v>44</v>
      </c>
      <c r="AE11" s="63" t="s">
        <v>94</v>
      </c>
    </row>
    <row r="12" spans="1:31" ht="63" customHeight="1" x14ac:dyDescent="0.2">
      <c r="A12" s="25">
        <v>124</v>
      </c>
      <c r="B12" s="18" t="s">
        <v>37</v>
      </c>
      <c r="C12" s="18" t="s">
        <v>50</v>
      </c>
      <c r="D12" s="18" t="s">
        <v>51</v>
      </c>
      <c r="E12" s="28" t="s">
        <v>52</v>
      </c>
      <c r="F12" s="29" t="s">
        <v>53</v>
      </c>
      <c r="G12" s="30">
        <v>2020680010082</v>
      </c>
      <c r="H12" s="31" t="s">
        <v>54</v>
      </c>
      <c r="I12" s="19" t="s">
        <v>55</v>
      </c>
      <c r="J12" s="33" t="s">
        <v>88</v>
      </c>
      <c r="K12" s="34">
        <v>44926</v>
      </c>
      <c r="L12" s="56">
        <v>125</v>
      </c>
      <c r="M12" s="20">
        <v>2</v>
      </c>
      <c r="N12" s="75">
        <f t="shared" si="0"/>
        <v>1.6E-2</v>
      </c>
      <c r="O12" s="76" t="s">
        <v>90</v>
      </c>
      <c r="P12" s="68">
        <v>122604950</v>
      </c>
      <c r="Q12" s="68">
        <v>380895318</v>
      </c>
      <c r="R12" s="68"/>
      <c r="S12" s="68">
        <v>171000000</v>
      </c>
      <c r="T12" s="68"/>
      <c r="U12" s="55">
        <f>SUM(P12:T12)</f>
        <v>674500268</v>
      </c>
      <c r="V12" s="64">
        <v>64000000</v>
      </c>
      <c r="W12" s="64">
        <v>364400000</v>
      </c>
      <c r="X12" s="65"/>
      <c r="Y12" s="77">
        <v>80000000</v>
      </c>
      <c r="Z12" s="65"/>
      <c r="AA12" s="37">
        <f>SUM(V12:Z12)</f>
        <v>508400000</v>
      </c>
      <c r="AB12" s="71">
        <f t="shared" si="2"/>
        <v>0.75374321422804835</v>
      </c>
      <c r="AC12" s="72"/>
      <c r="AD12" s="73" t="s">
        <v>44</v>
      </c>
      <c r="AE12" s="63" t="s">
        <v>94</v>
      </c>
    </row>
    <row r="13" spans="1:31" ht="64.150000000000006" customHeight="1" x14ac:dyDescent="0.2">
      <c r="A13" s="25">
        <v>125</v>
      </c>
      <c r="B13" s="18" t="s">
        <v>37</v>
      </c>
      <c r="C13" s="18" t="s">
        <v>50</v>
      </c>
      <c r="D13" s="18" t="s">
        <v>51</v>
      </c>
      <c r="E13" s="28" t="s">
        <v>56</v>
      </c>
      <c r="F13" s="29" t="s">
        <v>57</v>
      </c>
      <c r="G13" s="30">
        <v>2020680010082</v>
      </c>
      <c r="H13" s="31" t="s">
        <v>54</v>
      </c>
      <c r="I13" s="19" t="s">
        <v>56</v>
      </c>
      <c r="J13" s="33" t="s">
        <v>88</v>
      </c>
      <c r="K13" s="34">
        <v>44926</v>
      </c>
      <c r="L13" s="56">
        <v>104</v>
      </c>
      <c r="M13" s="20"/>
      <c r="N13" s="75">
        <f t="shared" si="0"/>
        <v>0</v>
      </c>
      <c r="O13" s="40" t="s">
        <v>89</v>
      </c>
      <c r="P13" s="68">
        <v>293100000</v>
      </c>
      <c r="Q13" s="68"/>
      <c r="R13" s="68"/>
      <c r="S13" s="68">
        <v>129000000</v>
      </c>
      <c r="T13" s="68">
        <v>150000000</v>
      </c>
      <c r="U13" s="55">
        <f t="shared" si="1"/>
        <v>572100000</v>
      </c>
      <c r="V13" s="64">
        <v>293000000</v>
      </c>
      <c r="W13" s="64"/>
      <c r="X13" s="66"/>
      <c r="Y13" s="67">
        <v>62000000</v>
      </c>
      <c r="Z13" s="64"/>
      <c r="AA13" s="37">
        <f>SUM(V13:Z13)</f>
        <v>355000000</v>
      </c>
      <c r="AB13" s="71">
        <f t="shared" si="2"/>
        <v>0.62052088795665095</v>
      </c>
      <c r="AC13" s="72"/>
      <c r="AD13" s="73" t="s">
        <v>44</v>
      </c>
      <c r="AE13" s="63" t="s">
        <v>94</v>
      </c>
    </row>
    <row r="14" spans="1:31" ht="58.9" customHeight="1" x14ac:dyDescent="0.2">
      <c r="A14" s="25">
        <v>126</v>
      </c>
      <c r="B14" s="41" t="s">
        <v>37</v>
      </c>
      <c r="C14" s="41" t="s">
        <v>50</v>
      </c>
      <c r="D14" s="42" t="s">
        <v>51</v>
      </c>
      <c r="E14" s="43" t="s">
        <v>58</v>
      </c>
      <c r="F14" s="29" t="s">
        <v>59</v>
      </c>
      <c r="G14" s="30">
        <v>2020680010104</v>
      </c>
      <c r="H14" s="31" t="s">
        <v>60</v>
      </c>
      <c r="I14" s="19" t="str">
        <f>E14</f>
        <v>Desarrollar 144 eventos recreativos y deportivos para las comunidades bumanguesas, incluidas las vacaciones creativas para infancia.</v>
      </c>
      <c r="J14" s="33" t="s">
        <v>88</v>
      </c>
      <c r="K14" s="34">
        <v>44926</v>
      </c>
      <c r="L14" s="58">
        <v>40</v>
      </c>
      <c r="M14" s="44"/>
      <c r="N14" s="75">
        <f t="shared" si="0"/>
        <v>0</v>
      </c>
      <c r="O14" s="76" t="s">
        <v>82</v>
      </c>
      <c r="P14" s="68">
        <v>244002156</v>
      </c>
      <c r="Q14" s="68"/>
      <c r="R14" s="68"/>
      <c r="S14" s="68"/>
      <c r="T14" s="68"/>
      <c r="U14" s="55">
        <f t="shared" si="1"/>
        <v>244002156</v>
      </c>
      <c r="V14" s="64">
        <v>156432156</v>
      </c>
      <c r="W14" s="64"/>
      <c r="X14" s="65"/>
      <c r="Y14" s="65"/>
      <c r="Z14" s="65"/>
      <c r="AA14" s="37">
        <f t="shared" ref="AA14:AA15" si="3">SUM(V14:Z14)</f>
        <v>156432156</v>
      </c>
      <c r="AB14" s="78">
        <v>0.5</v>
      </c>
      <c r="AC14" s="79"/>
      <c r="AD14" s="73" t="s">
        <v>44</v>
      </c>
      <c r="AE14" s="63" t="s">
        <v>94</v>
      </c>
    </row>
    <row r="15" spans="1:31" ht="78" customHeight="1" x14ac:dyDescent="0.2">
      <c r="A15" s="25">
        <v>127</v>
      </c>
      <c r="B15" s="18" t="s">
        <v>37</v>
      </c>
      <c r="C15" s="18" t="s">
        <v>50</v>
      </c>
      <c r="D15" s="18" t="s">
        <v>51</v>
      </c>
      <c r="E15" s="28" t="s">
        <v>61</v>
      </c>
      <c r="F15" s="29" t="s">
        <v>62</v>
      </c>
      <c r="G15" s="30">
        <v>2020680010104</v>
      </c>
      <c r="H15" s="31" t="s">
        <v>60</v>
      </c>
      <c r="I15" s="19" t="str">
        <f>E15</f>
        <v>Desarrollar 16 eventos deportivos y recreativos dirigido a población vulnerable: discapacidad, víctimas del conflicto interno armado y población carcelaria hombres y mujeres.</v>
      </c>
      <c r="J15" s="33" t="s">
        <v>88</v>
      </c>
      <c r="K15" s="34">
        <v>44926</v>
      </c>
      <c r="L15" s="56">
        <v>3</v>
      </c>
      <c r="M15" s="20"/>
      <c r="N15" s="75">
        <f t="shared" si="0"/>
        <v>0</v>
      </c>
      <c r="O15" s="76" t="s">
        <v>83</v>
      </c>
      <c r="P15" s="68">
        <v>200000000</v>
      </c>
      <c r="Q15" s="68"/>
      <c r="R15" s="68"/>
      <c r="S15" s="68"/>
      <c r="T15" s="68"/>
      <c r="U15" s="55">
        <f t="shared" si="1"/>
        <v>200000000</v>
      </c>
      <c r="V15" s="64">
        <v>100000000</v>
      </c>
      <c r="W15" s="64"/>
      <c r="X15" s="65"/>
      <c r="Y15" s="65"/>
      <c r="Z15" s="65"/>
      <c r="AA15" s="37">
        <f t="shared" si="3"/>
        <v>100000000</v>
      </c>
      <c r="AB15" s="71">
        <f t="shared" si="2"/>
        <v>0.5</v>
      </c>
      <c r="AC15" s="72"/>
      <c r="AD15" s="73" t="s">
        <v>44</v>
      </c>
      <c r="AE15" s="63" t="s">
        <v>94</v>
      </c>
    </row>
    <row r="16" spans="1:31" ht="106.9" customHeight="1" x14ac:dyDescent="0.2">
      <c r="A16" s="25">
        <v>128</v>
      </c>
      <c r="B16" s="18" t="s">
        <v>37</v>
      </c>
      <c r="C16" s="18" t="s">
        <v>50</v>
      </c>
      <c r="D16" s="18" t="s">
        <v>63</v>
      </c>
      <c r="E16" s="28" t="s">
        <v>64</v>
      </c>
      <c r="F16" s="29" t="s">
        <v>65</v>
      </c>
      <c r="G16" s="45">
        <v>2020680010066</v>
      </c>
      <c r="H16" s="29" t="s">
        <v>66</v>
      </c>
      <c r="I16" s="19" t="str">
        <f>E16</f>
        <v>Vincular 53.000 niños y niñas en procesos de formación y preparación de deportistas a través de centros de educación física, escuelas de iniciación, ciclo de perfeccionamiento atlético y competencias y festivales deportivos en los juegos estudiantiles.</v>
      </c>
      <c r="J16" s="33" t="s">
        <v>88</v>
      </c>
      <c r="K16" s="34">
        <v>44926</v>
      </c>
      <c r="L16" s="56">
        <v>11000</v>
      </c>
      <c r="M16" s="46"/>
      <c r="N16" s="35">
        <f>IFERROR(IF(M16/L16&gt;100%,100%,M16/L16),"-")</f>
        <v>0</v>
      </c>
      <c r="O16" s="39" t="s">
        <v>84</v>
      </c>
      <c r="P16" s="54">
        <v>789430000</v>
      </c>
      <c r="Q16" s="54">
        <v>1444624460</v>
      </c>
      <c r="R16" s="54"/>
      <c r="S16" s="54">
        <v>300000000</v>
      </c>
      <c r="T16" s="54">
        <v>191142000</v>
      </c>
      <c r="U16" s="55">
        <f t="shared" ref="U16:U18" si="4">SUM(P16:T16)</f>
        <v>2725196460</v>
      </c>
      <c r="V16" s="47">
        <v>495521000</v>
      </c>
      <c r="W16" s="47">
        <v>942670000</v>
      </c>
      <c r="X16" s="48"/>
      <c r="Y16" s="48"/>
      <c r="Z16" s="48"/>
      <c r="AA16" s="37">
        <f t="shared" ref="AA16:AA19" si="5">SUM(V16:Z16)</f>
        <v>1438191000</v>
      </c>
      <c r="AB16" s="23">
        <f t="shared" ref="AB16" si="6">IFERROR(AA16/U16,"-")</f>
        <v>0.52773846623887077</v>
      </c>
      <c r="AC16" s="49"/>
      <c r="AD16" s="62" t="s">
        <v>44</v>
      </c>
      <c r="AE16" s="63" t="s">
        <v>94</v>
      </c>
    </row>
    <row r="17" spans="1:31" ht="61.15" customHeight="1" x14ac:dyDescent="0.2">
      <c r="A17" s="25">
        <v>129</v>
      </c>
      <c r="B17" s="18" t="s">
        <v>37</v>
      </c>
      <c r="C17" s="18" t="s">
        <v>50</v>
      </c>
      <c r="D17" s="18" t="s">
        <v>63</v>
      </c>
      <c r="E17" s="28" t="s">
        <v>67</v>
      </c>
      <c r="F17" s="29" t="s">
        <v>68</v>
      </c>
      <c r="G17" s="45">
        <v>2020680010118</v>
      </c>
      <c r="H17" s="29" t="s">
        <v>69</v>
      </c>
      <c r="I17" s="19" t="s">
        <v>70</v>
      </c>
      <c r="J17" s="33" t="s">
        <v>88</v>
      </c>
      <c r="K17" s="34">
        <v>44926</v>
      </c>
      <c r="L17" s="57">
        <v>200</v>
      </c>
      <c r="M17" s="20"/>
      <c r="N17" s="35">
        <f t="shared" si="0"/>
        <v>0</v>
      </c>
      <c r="O17" s="50" t="s">
        <v>85</v>
      </c>
      <c r="P17" s="54">
        <v>0</v>
      </c>
      <c r="Q17" s="54"/>
      <c r="R17" s="54"/>
      <c r="S17" s="54"/>
      <c r="T17" s="54"/>
      <c r="U17" s="55">
        <f t="shared" si="4"/>
        <v>0</v>
      </c>
      <c r="V17" s="38"/>
      <c r="W17" s="38"/>
      <c r="X17" s="38"/>
      <c r="Y17" s="38"/>
      <c r="Z17" s="38"/>
      <c r="AA17" s="37">
        <f t="shared" si="5"/>
        <v>0</v>
      </c>
      <c r="AB17" s="23" t="str">
        <f>IFERROR(AA17/U17,"-")</f>
        <v>-</v>
      </c>
      <c r="AC17" s="22"/>
      <c r="AD17" s="62" t="s">
        <v>44</v>
      </c>
      <c r="AE17" s="63" t="s">
        <v>94</v>
      </c>
    </row>
    <row r="18" spans="1:31" ht="60.6" customHeight="1" x14ac:dyDescent="0.2">
      <c r="A18" s="25">
        <v>130</v>
      </c>
      <c r="B18" s="18" t="s">
        <v>37</v>
      </c>
      <c r="C18" s="18" t="s">
        <v>50</v>
      </c>
      <c r="D18" s="18" t="s">
        <v>63</v>
      </c>
      <c r="E18" s="28" t="s">
        <v>71</v>
      </c>
      <c r="F18" s="29" t="s">
        <v>72</v>
      </c>
      <c r="G18" s="45">
        <v>2020680010118</v>
      </c>
      <c r="H18" s="29" t="s">
        <v>69</v>
      </c>
      <c r="I18" s="18" t="s">
        <v>73</v>
      </c>
      <c r="J18" s="33" t="s">
        <v>88</v>
      </c>
      <c r="K18" s="34">
        <v>44926</v>
      </c>
      <c r="L18" s="57">
        <v>25</v>
      </c>
      <c r="M18" s="20">
        <v>1</v>
      </c>
      <c r="N18" s="35">
        <f t="shared" si="0"/>
        <v>0.04</v>
      </c>
      <c r="O18" s="51" t="s">
        <v>86</v>
      </c>
      <c r="P18" s="54">
        <v>92950990</v>
      </c>
      <c r="Q18" s="54"/>
      <c r="R18" s="54"/>
      <c r="S18" s="54"/>
      <c r="T18" s="54">
        <v>7240000</v>
      </c>
      <c r="U18" s="55">
        <f t="shared" si="4"/>
        <v>100190990</v>
      </c>
      <c r="V18" s="38">
        <v>92950000</v>
      </c>
      <c r="W18" s="38"/>
      <c r="X18" s="38"/>
      <c r="Y18" s="38"/>
      <c r="Z18" s="38">
        <v>3050000</v>
      </c>
      <c r="AA18" s="37">
        <f t="shared" si="5"/>
        <v>96000000</v>
      </c>
      <c r="AB18" s="23">
        <f>IFERROR(AA18/U18,"-")</f>
        <v>0.95816999113393331</v>
      </c>
      <c r="AC18" s="22"/>
      <c r="AD18" s="62" t="s">
        <v>44</v>
      </c>
      <c r="AE18" s="63" t="s">
        <v>94</v>
      </c>
    </row>
    <row r="19" spans="1:31" ht="127.9" customHeight="1" x14ac:dyDescent="0.2">
      <c r="A19" s="25">
        <v>131</v>
      </c>
      <c r="B19" s="18" t="s">
        <v>37</v>
      </c>
      <c r="C19" s="18" t="s">
        <v>50</v>
      </c>
      <c r="D19" s="18" t="s">
        <v>74</v>
      </c>
      <c r="E19" s="28" t="s">
        <v>75</v>
      </c>
      <c r="F19" s="29" t="s">
        <v>76</v>
      </c>
      <c r="G19" s="45">
        <v>2020680010057</v>
      </c>
      <c r="H19" s="29" t="s">
        <v>77</v>
      </c>
      <c r="I19" s="18" t="s">
        <v>78</v>
      </c>
      <c r="J19" s="33" t="s">
        <v>88</v>
      </c>
      <c r="K19" s="34">
        <v>44926</v>
      </c>
      <c r="L19" s="57">
        <v>30</v>
      </c>
      <c r="M19" s="21">
        <v>15</v>
      </c>
      <c r="N19" s="35">
        <f t="shared" si="0"/>
        <v>0.5</v>
      </c>
      <c r="O19" s="52" t="s">
        <v>87</v>
      </c>
      <c r="P19" s="54">
        <v>1779982082</v>
      </c>
      <c r="Q19" s="54"/>
      <c r="R19" s="54"/>
      <c r="S19" s="54">
        <v>26975000</v>
      </c>
      <c r="T19" s="54">
        <v>25248359</v>
      </c>
      <c r="U19" s="55">
        <f>SUM(P19:T19)</f>
        <v>1832205441</v>
      </c>
      <c r="V19" s="38">
        <v>901933964</v>
      </c>
      <c r="W19" s="38"/>
      <c r="X19" s="38"/>
      <c r="Y19" s="38"/>
      <c r="Z19" s="38"/>
      <c r="AA19" s="37">
        <f t="shared" si="5"/>
        <v>901933964</v>
      </c>
      <c r="AB19" s="23">
        <f>IFERROR(AA19/U19,"-")</f>
        <v>0.49226682980907049</v>
      </c>
      <c r="AC19" s="22"/>
      <c r="AD19" s="62" t="s">
        <v>44</v>
      </c>
      <c r="AE19" s="63" t="s">
        <v>94</v>
      </c>
    </row>
    <row r="20" spans="1:31" ht="15" x14ac:dyDescent="0.2">
      <c r="A20" s="9">
        <f>SUM(--(FREQUENCY(A9:A19,A9:A19)&gt;0))</f>
        <v>11</v>
      </c>
      <c r="B20" s="11"/>
      <c r="C20" s="12"/>
      <c r="D20" s="12"/>
      <c r="E20" s="12"/>
      <c r="F20" s="12"/>
      <c r="G20" s="12"/>
      <c r="H20" s="12"/>
      <c r="I20" s="12"/>
      <c r="J20" s="12"/>
      <c r="K20" s="13"/>
      <c r="L20" s="14"/>
      <c r="M20" s="10" t="s">
        <v>16</v>
      </c>
      <c r="N20" s="6">
        <f>IFERROR(AVERAGE(N9:N19),"-")</f>
        <v>5.0545454545454553E-2</v>
      </c>
      <c r="O20" s="7"/>
      <c r="P20" s="15">
        <f>SUM(P9:P19)</f>
        <v>5000000000</v>
      </c>
      <c r="Q20" s="15">
        <f>SUM(Q9:Q19)</f>
        <v>1825519778</v>
      </c>
      <c r="R20" s="15">
        <f>SUM(R9:R19)</f>
        <v>0</v>
      </c>
      <c r="S20" s="15">
        <f>SUM(S9:S19)</f>
        <v>626975000</v>
      </c>
      <c r="T20" s="15">
        <f t="shared" ref="T20:AA20" si="7">SUM(T9:T19)</f>
        <v>373630359</v>
      </c>
      <c r="U20" s="8">
        <f>SUM(U9:U19)</f>
        <v>7826125137</v>
      </c>
      <c r="V20" s="15">
        <f t="shared" si="7"/>
        <v>2985387110</v>
      </c>
      <c r="W20" s="15">
        <f t="shared" si="7"/>
        <v>1307070000</v>
      </c>
      <c r="X20" s="15">
        <f t="shared" si="7"/>
        <v>0</v>
      </c>
      <c r="Y20" s="15">
        <f t="shared" si="7"/>
        <v>142000000</v>
      </c>
      <c r="Z20" s="15">
        <f t="shared" si="7"/>
        <v>3050000</v>
      </c>
      <c r="AA20" s="8">
        <f t="shared" si="7"/>
        <v>4437507110</v>
      </c>
      <c r="AB20" s="17">
        <f>IFERROR(AA20/U20,"-")</f>
        <v>0.56701203115454346</v>
      </c>
      <c r="AC20" s="8">
        <f>SUM(AC9:AC19)</f>
        <v>0</v>
      </c>
      <c r="AD20" s="7"/>
      <c r="AE20" s="7"/>
    </row>
    <row r="22" spans="1:31" x14ac:dyDescent="0.2">
      <c r="P22"/>
      <c r="Q22"/>
      <c r="AA22" s="80"/>
    </row>
    <row r="23" spans="1:31" x14ac:dyDescent="0.2">
      <c r="P23"/>
      <c r="Q23"/>
      <c r="U23" s="80"/>
      <c r="AA23" s="80"/>
    </row>
    <row r="24" spans="1:31" x14ac:dyDescent="0.2">
      <c r="F24" s="26"/>
      <c r="G24" s="26"/>
      <c r="P24"/>
      <c r="Q24"/>
      <c r="U24" s="80"/>
      <c r="AA24" s="80"/>
    </row>
    <row r="25" spans="1:31" x14ac:dyDescent="0.2">
      <c r="F25" s="26"/>
      <c r="G25" s="26"/>
      <c r="P25"/>
      <c r="Q25"/>
      <c r="U25" s="80"/>
      <c r="AA25" s="80"/>
    </row>
    <row r="26" spans="1:31" x14ac:dyDescent="0.2">
      <c r="F26" s="26"/>
      <c r="G26" s="26"/>
      <c r="P26"/>
      <c r="Q26"/>
      <c r="U26" s="80"/>
      <c r="AA26" s="80"/>
    </row>
    <row r="27" spans="1:31" x14ac:dyDescent="0.2">
      <c r="F27" s="26"/>
      <c r="G27" s="26"/>
      <c r="P27"/>
      <c r="Q27"/>
      <c r="U27" s="80"/>
      <c r="AA27" s="80"/>
    </row>
    <row r="28" spans="1:31" x14ac:dyDescent="0.2">
      <c r="F28" s="53"/>
      <c r="P28"/>
      <c r="Q28"/>
      <c r="T28" s="80"/>
      <c r="U28" s="80"/>
      <c r="V28" s="80"/>
      <c r="AA28" s="80"/>
    </row>
    <row r="29" spans="1:31" x14ac:dyDescent="0.2">
      <c r="P29"/>
      <c r="Q29"/>
      <c r="T29" s="80"/>
      <c r="U29" s="80"/>
      <c r="V29" s="80"/>
      <c r="AA29" s="80"/>
    </row>
    <row r="30" spans="1:31" x14ac:dyDescent="0.2">
      <c r="P30"/>
      <c r="Q30"/>
      <c r="R30" s="16"/>
      <c r="U30" s="80"/>
      <c r="V30" s="80"/>
      <c r="AA30" s="80"/>
    </row>
    <row r="31" spans="1:31" x14ac:dyDescent="0.2">
      <c r="U31" s="80"/>
      <c r="AA31" s="80"/>
    </row>
    <row r="32" spans="1:31" x14ac:dyDescent="0.2">
      <c r="U32" s="80"/>
    </row>
    <row r="33" spans="21:21" x14ac:dyDescent="0.2">
      <c r="U33" s="80"/>
    </row>
    <row r="34" spans="21:21" x14ac:dyDescent="0.2">
      <c r="U34" s="80"/>
    </row>
  </sheetData>
  <mergeCells count="18">
    <mergeCell ref="A1:A4"/>
    <mergeCell ref="A5:C5"/>
    <mergeCell ref="A6:C6"/>
    <mergeCell ref="B1:AB4"/>
    <mergeCell ref="D6:G6"/>
    <mergeCell ref="D5:G5"/>
    <mergeCell ref="B7:F7"/>
    <mergeCell ref="G7:K7"/>
    <mergeCell ref="L7:N7"/>
    <mergeCell ref="O7:U7"/>
    <mergeCell ref="V7:AA7"/>
    <mergeCell ref="AB7:AB8"/>
    <mergeCell ref="AC1:AE1"/>
    <mergeCell ref="AC2:AE2"/>
    <mergeCell ref="AC3:AE3"/>
    <mergeCell ref="AC4:AE4"/>
    <mergeCell ref="AC7:AC8"/>
    <mergeCell ref="AD7:AE7"/>
  </mergeCells>
  <conditionalFormatting sqref="N9:N11 N16:N19">
    <cfRule type="cellIs" dxfId="5" priority="7" operator="between">
      <formula>0.67</formula>
      <formula>1</formula>
    </cfRule>
    <cfRule type="cellIs" dxfId="4" priority="8" operator="between">
      <formula>0.34</formula>
      <formula>0.66</formula>
    </cfRule>
    <cfRule type="cellIs" dxfId="3" priority="9" operator="between">
      <formula>0</formula>
      <formula>0.33</formula>
    </cfRule>
  </conditionalFormatting>
  <conditionalFormatting sqref="N12:N15">
    <cfRule type="cellIs" dxfId="2" priority="1" operator="between">
      <formula>0.67</formula>
      <formula>1</formula>
    </cfRule>
    <cfRule type="cellIs" dxfId="1" priority="2" operator="between">
      <formula>0.34</formula>
      <formula>0.66</formula>
    </cfRule>
    <cfRule type="cellIs" dxfId="0" priority="3" operator="between">
      <formula>0</formula>
      <formula>0.33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 Alejandra Gomez Prada</cp:lastModifiedBy>
  <cp:lastPrinted>2021-09-22T20:15:20Z</cp:lastPrinted>
  <dcterms:created xsi:type="dcterms:W3CDTF">2008-07-08T21:30:46Z</dcterms:created>
  <dcterms:modified xsi:type="dcterms:W3CDTF">2022-02-11T18:16:37Z</dcterms:modified>
</cp:coreProperties>
</file>