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600" windowHeight="8805" activeTab="0"/>
  </bookViews>
  <sheets>
    <sheet name="Pac_Condensado" sheetId="1" r:id="rId1"/>
  </sheets>
  <definedNames>
    <definedName name="_xlnm.Print_Area" localSheetId="0">'Pac_Condensado'!$A$1:$AZ$197</definedName>
    <definedName name="_xlnm.Print_Titles" localSheetId="0">'Pac_Condensado'!$1:$3</definedName>
  </definedNames>
  <calcPr fullCalcOnLoad="1"/>
</workbook>
</file>

<file path=xl/sharedStrings.xml><?xml version="1.0" encoding="utf-8"?>
<sst xmlns="http://schemas.openxmlformats.org/spreadsheetml/2006/main" count="720" uniqueCount="514">
  <si>
    <t>2.1.</t>
  </si>
  <si>
    <t>1.</t>
  </si>
  <si>
    <t>INGRESOS</t>
  </si>
  <si>
    <t>INGRESOS CORRIENTES</t>
  </si>
  <si>
    <t>1.2.</t>
  </si>
  <si>
    <t>RECURSOS DE CAPITAL</t>
  </si>
  <si>
    <t>RENDIMIENTOS FINANCIEROS</t>
  </si>
  <si>
    <t>INVERSIÓN</t>
  </si>
  <si>
    <t>2 </t>
  </si>
  <si>
    <t>PRESUPUESTO DE GASTOS </t>
  </si>
  <si>
    <t>2.1 </t>
  </si>
  <si>
    <t>GASTOS DE FUNCIONAMIENTO </t>
  </si>
  <si>
    <t>2.1.1 </t>
  </si>
  <si>
    <t>GASTOS DE PERSONAL </t>
  </si>
  <si>
    <t>1.1</t>
  </si>
  <si>
    <t>1.1.02</t>
  </si>
  <si>
    <t>INGRESOS NO TRIBUTARIOS</t>
  </si>
  <si>
    <t>1.1.02.06</t>
  </si>
  <si>
    <t>TRANSFERENCIAS CORRIENTES</t>
  </si>
  <si>
    <t>1.2.05</t>
  </si>
  <si>
    <t>1.2.05.02</t>
  </si>
  <si>
    <t>DEPÓSITOS</t>
  </si>
  <si>
    <t>1.1.02.05</t>
  </si>
  <si>
    <t>VENTAS DE BIENES Y SERVICIOS</t>
  </si>
  <si>
    <t>1.1.02.06.006</t>
  </si>
  <si>
    <t>TRANSFERENCIAS DE OTRAS ENTIDADES DEL GOBIERNO GENERAL</t>
  </si>
  <si>
    <t>1.1.02.06.006.06</t>
  </si>
  <si>
    <t>OTRAS UNIDADES DE GOBIERNO</t>
  </si>
  <si>
    <t>1.1.02.06.006.06.04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</si>
  <si>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</si>
  <si>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</si>
  <si>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</si>
  <si>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</si>
  <si>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</si>
  <si>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</si>
  <si>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Sueldo Básico</t>
  </si>
  <si>
    <t>Prima de Servicio</t>
  </si>
  <si>
    <t>Bonificación por servicios prestados </t>
  </si>
  <si>
    <t>Prestaciones Sociales</t>
  </si>
  <si>
    <t>2.1.1.01.01.001.08</t>
  </si>
  <si>
    <t>2.1.1.01.01.001.08.01</t>
  </si>
  <si>
    <t>Prima de navidad </t>
  </si>
  <si>
    <t>Prima de vacaciones</t>
  </si>
  <si>
    <t>2.1.1.01.01.001.08.02</t>
  </si>
  <si>
    <t>2.1.1.01.02</t>
  </si>
  <si>
    <t>CONTRIBUCIONES INHERENTES A LA NÓMINA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</si>
  <si>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</si>
  <si>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</si>
  <si>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</si>
  <si>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</si>
  <si>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</si>
  <si>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>Aportes de Cesantías</t>
  </si>
  <si>
    <t>2.1.1.01.02.004</t>
  </si>
  <si>
    <t>Aportes a cajas de compensación familiar</t>
  </si>
  <si>
    <t>2.1.1.01.02.005</t>
  </si>
  <si>
    <t>Aportes generales al sistema de riesgos laborales</t>
  </si>
  <si>
    <t>2.1.1.01.02.006</t>
  </si>
  <si>
    <t>Aportes al ICBF</t>
  </si>
  <si>
    <t>Aportes al SENA</t>
  </si>
  <si>
    <t>REMUNERACIONES NO CONSTITUTIVAS DE FACTOR SALARIAL</t>
  </si>
  <si>
    <t>2.1.1.01.03.001</t>
  </si>
  <si>
    <t>2.1.1.01.03</t>
  </si>
  <si>
    <t>PRESTACIONES SOCIALES</t>
  </si>
  <si>
    <t>2.1.1.01.03.001.01</t>
  </si>
  <si>
    <t>Vacaciones</t>
  </si>
  <si>
    <t>2.1.1.01.03.001.02</t>
  </si>
  <si>
    <t>2.1.1.01.03.001.03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</si>
  <si>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</si>
  <si>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</si>
  <si>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</si>
  <si>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</si>
  <si>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</si>
  <si>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</si>
  <si>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</si>
  <si>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2.1.2.01.01.003.03</t>
  </si>
  <si>
    <t>MAQUINARIA DE OFICINA, CONTABILIDAD E INFORMÁTICA</t>
  </si>
  <si>
    <t>MAQUINARIA Y EQUIPO</t>
  </si>
  <si>
    <t>2.1.2.01.01.003.03.02</t>
  </si>
  <si>
    <t>2.1.2.02</t>
  </si>
  <si>
    <t>ADQUISICIONES DIFERENTES DE ACTIVOS</t>
  </si>
  <si>
    <t>2.1.2.02.01</t>
  </si>
  <si>
    <t>MATERIALES Y SUMINISTROS</t>
  </si>
  <si>
    <t>2.1.2.02.02</t>
  </si>
  <si>
    <t>ADQUISICIÓN DE SERVICIOS</t>
  </si>
  <si>
    <t>2.1.3</t>
  </si>
  <si>
    <t>2.1.3.13</t>
  </si>
  <si>
    <t>SENTENCIAS Y CONCILIACIONES</t>
  </si>
  <si>
    <t>2.1.3.13.01</t>
  </si>
  <si>
    <t>FALLOS NACIONALES</t>
  </si>
  <si>
    <t>2.1.3.13.01.001</t>
  </si>
  <si>
    <t xml:space="preserve">Sentencias  </t>
  </si>
  <si>
    <t>2.1.3.07</t>
  </si>
  <si>
    <t>PRESTACIONES PARA CUBRIR RIESGOS SOCIALES</t>
  </si>
  <si>
    <t>2.1.3.07.02</t>
  </si>
  <si>
    <t>PRESTACIONES SOCIALES RELACIONADAS CON EL EMPLEO</t>
  </si>
  <si>
    <t>2.1.3.07.02.031</t>
  </si>
  <si>
    <t>Programa de salud ocupacional (no de pensiones)</t>
  </si>
  <si>
    <t>2.1.8</t>
  </si>
  <si>
    <t>GASTOS POR TRIBUTOS, MULTAS, SANCIONES E INTERESES DE MORA</t>
  </si>
  <si>
    <t>2.1.8.04</t>
  </si>
  <si>
    <t xml:space="preserve">CONTRIBUCIONES  </t>
  </si>
  <si>
    <t>2.1.8.04.01</t>
  </si>
  <si>
    <t>Cuota de fiscalizacón y auditaje</t>
  </si>
  <si>
    <t>Bonificacion especial de recreación </t>
  </si>
  <si>
    <t>Indemnización por vacaciones</t>
  </si>
  <si>
    <t>Maquinaria de informática y sus partes, piezas y accesorios</t>
  </si>
  <si>
    <t>2.3.2.02</t>
  </si>
  <si>
    <t>2.3.2.02.01</t>
  </si>
  <si>
    <t>2.3.2.02.02</t>
  </si>
  <si>
    <t>2.1.1.01.02.007</t>
  </si>
  <si>
    <t>No.</t>
  </si>
  <si>
    <t>Descripción</t>
  </si>
  <si>
    <t>Fuente de Financacion</t>
  </si>
  <si>
    <t>Pac Inicial</t>
  </si>
  <si>
    <t>Adiciones</t>
  </si>
  <si>
    <t>Reducciones</t>
  </si>
  <si>
    <t>Aplazamientos</t>
  </si>
  <si>
    <t>Creditos</t>
  </si>
  <si>
    <t>Pac Definitivo</t>
  </si>
  <si>
    <t>Proyectado Febrero</t>
  </si>
  <si>
    <t>Proyectado Marzo</t>
  </si>
  <si>
    <t>Proyectado Abril</t>
  </si>
  <si>
    <t>Proyectado Mayo</t>
  </si>
  <si>
    <t>Proyectado Junio</t>
  </si>
  <si>
    <t>Proyectado Julio</t>
  </si>
  <si>
    <t>Proyectado Agosto</t>
  </si>
  <si>
    <t>Proyectado Septiembre</t>
  </si>
  <si>
    <t>Proyectado Octubre</t>
  </si>
  <si>
    <t>Proyectado Noviembre</t>
  </si>
  <si>
    <t>Proyectado Diciembre</t>
  </si>
  <si>
    <t>Pac Proyectado Acumulado</t>
  </si>
  <si>
    <t>Pac Recaudado Acumulado</t>
  </si>
  <si>
    <t>Pac Por Recaudar</t>
  </si>
  <si>
    <t>1.1.</t>
  </si>
  <si>
    <t>2.2.</t>
  </si>
  <si>
    <t>3.1.</t>
  </si>
  <si>
    <t>3.2.</t>
  </si>
  <si>
    <t>A</t>
  </si>
  <si>
    <t>4.1.</t>
  </si>
  <si>
    <t>4.1.1.</t>
  </si>
  <si>
    <t>4.1.1.1.</t>
  </si>
  <si>
    <t>4.1.2.</t>
  </si>
  <si>
    <t>4.1.2.1.</t>
  </si>
  <si>
    <t>4.1.2.2.</t>
  </si>
  <si>
    <t>4.1.3.</t>
  </si>
  <si>
    <t>4.1.3.1.</t>
  </si>
  <si>
    <t>4.2.</t>
  </si>
  <si>
    <t>4.2.1.</t>
  </si>
  <si>
    <t>4.2.1.2.</t>
  </si>
  <si>
    <t>5.1.</t>
  </si>
  <si>
    <t>5.2.</t>
  </si>
  <si>
    <t>5.3.</t>
  </si>
  <si>
    <t>B</t>
  </si>
  <si>
    <t>C</t>
  </si>
  <si>
    <t>E</t>
  </si>
  <si>
    <t xml:space="preserve">CAJA Y BANCOS </t>
  </si>
  <si>
    <t>TOTAL DE INGRESOS (1+2+3)</t>
  </si>
  <si>
    <t>RECAUDO RECONOCIMIENTOS</t>
  </si>
  <si>
    <t>2.1.2.</t>
  </si>
  <si>
    <t>2.1.2.1.</t>
  </si>
  <si>
    <t>2.1.2.1.1.</t>
  </si>
  <si>
    <t>2.1.2.1.1.1.</t>
  </si>
  <si>
    <t>2.1.2.1.1.1.01.</t>
  </si>
  <si>
    <t>2.1.2.2.</t>
  </si>
  <si>
    <t>2.1.2.2.1.</t>
  </si>
  <si>
    <t>2.1.2.2.1.1.</t>
  </si>
  <si>
    <t>2.1.2.2.1.1.01.</t>
  </si>
  <si>
    <t>4.1.1.1.1.</t>
  </si>
  <si>
    <t>4.1.1.1.1.1.</t>
  </si>
  <si>
    <t>4.1.1.1.1.1.01.</t>
  </si>
  <si>
    <t>4.1.1.1.1.1.02.</t>
  </si>
  <si>
    <t>4.1.1.1.1.1.03.</t>
  </si>
  <si>
    <t>4.1.1.1.1.1.04.</t>
  </si>
  <si>
    <t>4.1.1.1.1.1.04.01.</t>
  </si>
  <si>
    <t>4.1.1.1.1.1.04.02.</t>
  </si>
  <si>
    <t>4.1.1.1.2.</t>
  </si>
  <si>
    <t>4.1.1.1.3.</t>
  </si>
  <si>
    <t>4.1.1.1.3.1.</t>
  </si>
  <si>
    <t>4.1.1.1.2.01.</t>
  </si>
  <si>
    <t>4.1.1.1.2.02.</t>
  </si>
  <si>
    <t>4.1.1.1.2.03.</t>
  </si>
  <si>
    <t>4.1.1.1.2.04.</t>
  </si>
  <si>
    <t>4.1.1.1.2.05.</t>
  </si>
  <si>
    <t>4.1.1.1.2.06.</t>
  </si>
  <si>
    <t>4.1.1.1.2.07.</t>
  </si>
  <si>
    <t>4.1.1.1.3.1.01.</t>
  </si>
  <si>
    <t>4.1.1.1.3.1.02.</t>
  </si>
  <si>
    <t>4.1.1.1.3.1.03.</t>
  </si>
  <si>
    <t>4.1.2.1.1.</t>
  </si>
  <si>
    <t>4.1.2.1.1.1.</t>
  </si>
  <si>
    <t>4.1.2.1.1.1.1.</t>
  </si>
  <si>
    <t>4.1.2.1.1.1.1.01</t>
  </si>
  <si>
    <t>4.1.2.2.1.</t>
  </si>
  <si>
    <t>4.1.2.2.1.01.</t>
  </si>
  <si>
    <t>4.1.2.2.1.02.</t>
  </si>
  <si>
    <t>4.1.2.2.2.</t>
  </si>
  <si>
    <t>4.1.2.2.2.01.</t>
  </si>
  <si>
    <t>4.1.2.2.2.02.</t>
  </si>
  <si>
    <t>4.1.2.2.2.03.</t>
  </si>
  <si>
    <t>4.1.4.</t>
  </si>
  <si>
    <t>4.1.3.1.1.</t>
  </si>
  <si>
    <t>4.1.3.2.</t>
  </si>
  <si>
    <t>4.1.3.2.1.</t>
  </si>
  <si>
    <t>4.1.3.2.1.01.</t>
  </si>
  <si>
    <t>4.1.4.1.</t>
  </si>
  <si>
    <t>4.1.4.1.01.</t>
  </si>
  <si>
    <t>4.2.1.2.1.</t>
  </si>
  <si>
    <t>4.2.1.2.2.</t>
  </si>
  <si>
    <t>4.2.1.2.1.01</t>
  </si>
  <si>
    <t>4.2.1.2.1.02</t>
  </si>
  <si>
    <t>4.2.1.2.1.03</t>
  </si>
  <si>
    <t>4.2.1.2.1.04</t>
  </si>
  <si>
    <t>4.2.1.2.1.05</t>
  </si>
  <si>
    <t>4.2.1.2.1.06</t>
  </si>
  <si>
    <t>OBLIGACIONES POR PAGAR</t>
  </si>
  <si>
    <t>Impuestos y Estampillas</t>
  </si>
  <si>
    <t>Beneficios Empleados - Cesantias, Sueldos.</t>
  </si>
  <si>
    <t>TOTAL PAGOS (4+5)</t>
  </si>
  <si>
    <t>SALDOS DISPONIBLES DEL PERIODO (A - B)</t>
  </si>
  <si>
    <t>RECURSOS CON DESTINACION ESPECIFICA - Reintegro de Recursos</t>
  </si>
  <si>
    <t>Contracredito - Resolucion</t>
  </si>
  <si>
    <t>Credito - Resolucion</t>
  </si>
  <si>
    <t>Proyectado Enero</t>
  </si>
  <si>
    <t>RP</t>
  </si>
  <si>
    <t>LDEP</t>
  </si>
  <si>
    <t xml:space="preserve">      __________________________________________________  </t>
  </si>
  <si>
    <t>TESORERO GENERAL</t>
  </si>
  <si>
    <t>Pasivos Exigibles</t>
  </si>
  <si>
    <t xml:space="preserve">      DIRECTOR GENERAL</t>
  </si>
  <si>
    <t>Cuentas por Pagar Diciembre 31 de 2021</t>
  </si>
  <si>
    <t>consignaciones por identificar</t>
  </si>
  <si>
    <t>Iva por arrendamientos</t>
  </si>
  <si>
    <t>Aportes a Seguridad social</t>
  </si>
  <si>
    <t>APORTES NACION</t>
  </si>
  <si>
    <t>1.1.02.06.006.01</t>
  </si>
  <si>
    <t>1.1.02.06.006.01.01</t>
  </si>
  <si>
    <t>Recursos Ley 1289/2009</t>
  </si>
  <si>
    <t>CUENTAS POR COBRAR RP</t>
  </si>
  <si>
    <t>CUENTAS POR COBRAR SGP</t>
  </si>
  <si>
    <t>2.1.2.02.02.010 </t>
  </si>
  <si>
    <t>Viáticos de los funcionarios en comisión </t>
  </si>
  <si>
    <t>2.1.2.2.1.2.</t>
  </si>
  <si>
    <t>2.1.2.2.1.2.01</t>
  </si>
  <si>
    <t>2.1.2.2.1.2.02</t>
  </si>
  <si>
    <t>2.1.2.2.1.2.03</t>
  </si>
  <si>
    <t>2.1.2.2.1.2.04</t>
  </si>
  <si>
    <t>4.1.2.2.1.03.</t>
  </si>
  <si>
    <t>4.1.2.2.2.04.</t>
  </si>
  <si>
    <t>4.1.2.2.2.05.</t>
  </si>
  <si>
    <t>4.1.2.2.2.06.</t>
  </si>
  <si>
    <t>4.1.2.2.2.07.</t>
  </si>
  <si>
    <t>4.1.2.2.2.08.</t>
  </si>
  <si>
    <t>4.1.2.2.2.09.</t>
  </si>
  <si>
    <t>4.1.2.2.2.10</t>
  </si>
  <si>
    <t>4.1.2.2.2.11</t>
  </si>
  <si>
    <t>4.1.2.2.2.12</t>
  </si>
  <si>
    <t>4.1.2.2.2.13</t>
  </si>
  <si>
    <t>4.1.2.2.2.14</t>
  </si>
  <si>
    <t>4.1.2.2.2.15</t>
  </si>
  <si>
    <t>4.1.2.2.2.16</t>
  </si>
  <si>
    <t>4.1.2.2.2.17</t>
  </si>
  <si>
    <t>4.1.2.2.2.18</t>
  </si>
  <si>
    <t>4.1.3.1.1.01.</t>
  </si>
  <si>
    <t>5.4.</t>
  </si>
  <si>
    <t>5.5.</t>
  </si>
  <si>
    <t>5.6.</t>
  </si>
  <si>
    <t>5.7.</t>
  </si>
  <si>
    <t>EDGAR JAIMES MATEUS</t>
  </si>
  <si>
    <t>SUBDIRECTOR ADMINISTRATIVO Y FINANCIERO</t>
  </si>
  <si>
    <t>INSTITUTO DE LA JUVENTUD, EL DEPORTE Y LA RECREACION  DE BUCARAMANGA-INDERBU</t>
  </si>
  <si>
    <t>EXCEDENTES FINANCIEROS</t>
  </si>
  <si>
    <t>Recursos Propios </t>
  </si>
  <si>
    <t>Recursos Ley 181 de 1995 </t>
  </si>
  <si>
    <t>LEY 181/95 LEY DEL DEPORTE </t>
  </si>
  <si>
    <t>Recursos Propios Alcaldia </t>
  </si>
  <si>
    <t>Recursos Ley 1289/2009 </t>
  </si>
  <si>
    <t>SGP- Deporte y Recreación </t>
  </si>
  <si>
    <t>LEY 715/2001 </t>
  </si>
  <si>
    <t>SGP- Libre Inversión </t>
  </si>
  <si>
    <t>1.2.02</t>
  </si>
  <si>
    <t>1.2.02.01</t>
  </si>
  <si>
    <t>ESTABLECIMIENTOS PUBLICOS</t>
  </si>
  <si>
    <t>Cont-Credito</t>
  </si>
  <si>
    <t>Ejecutado Diciembre</t>
  </si>
  <si>
    <t>Ejecutado Noviembre</t>
  </si>
  <si>
    <t>Ejecutado Octubre</t>
  </si>
  <si>
    <t>Ejecutado Septiembre</t>
  </si>
  <si>
    <t>Ejecutado Agosto</t>
  </si>
  <si>
    <t>Ejecutado Julio</t>
  </si>
  <si>
    <t>Ejecutado Junio</t>
  </si>
  <si>
    <t>Ejecutado Mayo</t>
  </si>
  <si>
    <t>Ejecutado Abril</t>
  </si>
  <si>
    <t>Ejecutado Marzo</t>
  </si>
  <si>
    <t>Ejecutado Febrero</t>
  </si>
  <si>
    <t>Ejecutado Enero</t>
  </si>
  <si>
    <t>1.2.02.01.001</t>
  </si>
  <si>
    <t>1.2.02.01.002</t>
  </si>
  <si>
    <t>1.2.02.01.003</t>
  </si>
  <si>
    <t>1.2.02.01.004</t>
  </si>
  <si>
    <t>1.2.02.01.005</t>
  </si>
  <si>
    <t>1.2.02.01.006</t>
  </si>
  <si>
    <t xml:space="preserve">LEY 1289 </t>
  </si>
  <si>
    <t>2.2.1</t>
  </si>
  <si>
    <t>2.2.1.2</t>
  </si>
  <si>
    <t>2.2.1.2.1</t>
  </si>
  <si>
    <t>2.2.1.2.2</t>
  </si>
  <si>
    <t>2.2.1.2.3</t>
  </si>
  <si>
    <t>2.2.1.2.4</t>
  </si>
  <si>
    <t>2.2.1.2.5</t>
  </si>
  <si>
    <t>2.2.1.2.6</t>
  </si>
  <si>
    <t>2.2.2.</t>
  </si>
  <si>
    <t>2.2.2.1</t>
  </si>
  <si>
    <t>2.2.2.2.01</t>
  </si>
  <si>
    <t>2.2.2.2.02</t>
  </si>
  <si>
    <t>2.2.2.2.03</t>
  </si>
  <si>
    <t>2.2.2.2.04</t>
  </si>
  <si>
    <t>4.2.1.2.2.10</t>
  </si>
  <si>
    <t>4.2.1.2.2.11</t>
  </si>
  <si>
    <t>4.2.1.2.2.12</t>
  </si>
  <si>
    <t>4.2.1.2.2.13</t>
  </si>
  <si>
    <t>4.2.1.2.2.14</t>
  </si>
  <si>
    <t>4.2.1.2.2.15</t>
  </si>
  <si>
    <t>4.2.1.2.2.16</t>
  </si>
  <si>
    <t>4.2.1.2.2.17</t>
  </si>
  <si>
    <t>4.2.1.2.2.18</t>
  </si>
  <si>
    <t>4.2.1.2.2.19</t>
  </si>
  <si>
    <t>4.2.1.2.2.20</t>
  </si>
  <si>
    <t>4.2.1.2.2.21</t>
  </si>
  <si>
    <t>4.2.1.2.2.22</t>
  </si>
  <si>
    <t>4.2.1.2.2.23</t>
  </si>
  <si>
    <t>4.2.1.2.2.24</t>
  </si>
  <si>
    <t>4.2.1.2.2.25</t>
  </si>
  <si>
    <t>4.2.1.2.2.26</t>
  </si>
  <si>
    <t>4.2.1.2.2.27</t>
  </si>
  <si>
    <t>4.2.1.2.2.28</t>
  </si>
  <si>
    <t>4.2.1.2.2.29</t>
  </si>
  <si>
    <t>4.2.1.2.2.30</t>
  </si>
  <si>
    <t>4.2.1.2.2.31</t>
  </si>
  <si>
    <t>4.2.1.2.2.32</t>
  </si>
  <si>
    <t>4.2.1.2.2.33</t>
  </si>
  <si>
    <t>4.2.1.2.2.34</t>
  </si>
  <si>
    <t>4.2.1.2.2.35</t>
  </si>
  <si>
    <t>4.2.1.2.2.36</t>
  </si>
  <si>
    <t>4.2.1.2.2.37</t>
  </si>
  <si>
    <t>4.2.1.2.2.38</t>
  </si>
  <si>
    <t>4.2.1.2.2.39</t>
  </si>
  <si>
    <t>4.2.1.2.2.40</t>
  </si>
  <si>
    <t>4.2.1.2.2.41</t>
  </si>
  <si>
    <t>4.2.1.2.2.42</t>
  </si>
  <si>
    <t>4.2.1.2.2.43</t>
  </si>
  <si>
    <t>4.2.1.2.2.01</t>
  </si>
  <si>
    <t>4.2.1.2.2.02</t>
  </si>
  <si>
    <t>4.2.1.2.2.03</t>
  </si>
  <si>
    <t>4.2.1.2.2.04</t>
  </si>
  <si>
    <t>4.2.1.2.2.05</t>
  </si>
  <si>
    <t>4.2.1.2.2.06</t>
  </si>
  <si>
    <t>4.2.1.2.2.07</t>
  </si>
  <si>
    <t>4.2.1.2.2.08</t>
  </si>
  <si>
    <t>4.2.1.2.2.09</t>
  </si>
  <si>
    <t>ADQUISICION DE ACTIVOS NO FINANCIEROS</t>
  </si>
  <si>
    <t>2.1.2.02.01.003.61151 </t>
  </si>
  <si>
    <t>2.1.2.02.01.003.61176 </t>
  </si>
  <si>
    <t>2.1.2.02.01.003.62459 </t>
  </si>
  <si>
    <t>2.1.2.02.02.006.65116 </t>
  </si>
  <si>
    <t>2.1.2.02.02.006.68014 </t>
  </si>
  <si>
    <t>2.1.2.02.02.007.71358 </t>
  </si>
  <si>
    <t>2.1.2.02.02.008.82130 </t>
  </si>
  <si>
    <t>2.1.2.02.02.008.82199 </t>
  </si>
  <si>
    <t>2.1.2.02.02.008.82221 </t>
  </si>
  <si>
    <t>2.1.2.02.02.008.83113 </t>
  </si>
  <si>
    <t>2.1.2.02.02.008.83115 </t>
  </si>
  <si>
    <t>2.1.2.02.02.008.83132 </t>
  </si>
  <si>
    <t>2.1.2.02.02.008.83151 </t>
  </si>
  <si>
    <t>2.1.2.02.02.008.83990 </t>
  </si>
  <si>
    <t>2.1.2.02.02.008.84190 </t>
  </si>
  <si>
    <t>2.1.2.02.02.008.85250 </t>
  </si>
  <si>
    <t>2.1.2.02.02.008.85991 </t>
  </si>
  <si>
    <t>2.3 </t>
  </si>
  <si>
    <t>2.3.2 </t>
  </si>
  <si>
    <t>2.3.2.01 </t>
  </si>
  <si>
    <t>2.3.2.01.01 </t>
  </si>
  <si>
    <t>2.3.2.01.01.003 </t>
  </si>
  <si>
    <t>2.3.2.01.01.003.03 </t>
  </si>
  <si>
    <t>MAQUINARIA DE OFICINA, CONTABILIDAD E INFORMÁTICA </t>
  </si>
  <si>
    <t>RPAL </t>
  </si>
  <si>
    <t>LIC </t>
  </si>
  <si>
    <t>Otros bienes transportables (excepto productos metálicos, maquinaria y equipo) </t>
  </si>
  <si>
    <t>RP </t>
  </si>
  <si>
    <t>L715 </t>
  </si>
  <si>
    <t>Servicios de alojamiento; servicios de suministro de comidas y bebidas; servicios de transporte y servicios de distribución de electricidad, gas y agua </t>
  </si>
  <si>
    <t>Servicios financieros y servicios conexos, servicios inmobiliarios y servicios de leasing </t>
  </si>
  <si>
    <t>Servicios prestados a las empresas y servicios de producción </t>
  </si>
  <si>
    <t>Servicios para la comunidad, sociales y personales </t>
  </si>
  <si>
    <t>4.2.1.2.1.07</t>
  </si>
  <si>
    <t>4.2.1.2.1.08</t>
  </si>
  <si>
    <t>4.2.1.2.1.09</t>
  </si>
  <si>
    <t>4.2.1.2.1.10</t>
  </si>
  <si>
    <t>4.2.1.2.1.11</t>
  </si>
  <si>
    <t>4.2.1.2.1.12</t>
  </si>
  <si>
    <t>4.2.1.2.1.13</t>
  </si>
  <si>
    <t>4.2.1.1</t>
  </si>
  <si>
    <t>4.2.1.1.1</t>
  </si>
  <si>
    <t>4.2.1.1.1.1</t>
  </si>
  <si>
    <t>4.2.1.1.1.1.1</t>
  </si>
  <si>
    <t>4.2.1.1.1.1.1.1</t>
  </si>
  <si>
    <t>CODIGO CCPET</t>
  </si>
  <si>
    <t>1.1.02.05.001</t>
  </si>
  <si>
    <t>VENTAS DE ESTABLECIMIENTOS DE MERCADO </t>
  </si>
  <si>
    <t>1.1.02.05.001.07</t>
  </si>
  <si>
    <t>SERVICIOS FINANCIEROS Y SERVICIOS CONEXOS; SERVICIOS INMOBILIARIOS; Y SERVICIOS DE ARRENDAMIENTO Y LEASING</t>
  </si>
  <si>
    <t>1.1.02.05.001.07.01 </t>
  </si>
  <si>
    <t>Arrendamientos o convenios de uso de Escenarios Deportivos, Recreativos y Otros </t>
  </si>
  <si>
    <t>RECURSOS PROPIOS </t>
  </si>
  <si>
    <t>SGP- Deporte y Recreación</t>
  </si>
  <si>
    <t>1.1.02.06.006.06.01 </t>
  </si>
  <si>
    <t>1.1.02.06.006.06.02 </t>
  </si>
  <si>
    <t>Aportes municipio de Bucaramanga </t>
  </si>
  <si>
    <t>RECURSOS PROPIOS ALCALDIA </t>
  </si>
  <si>
    <t>1.1.02.06.006.06.03 </t>
  </si>
  <si>
    <t>Ministerio del Deporte - Convenios </t>
  </si>
  <si>
    <t>TRANSFERENCIAS COLDEPORTES </t>
  </si>
  <si>
    <t>LEY 1289 IMPUESTO CIGARRILLO </t>
  </si>
  <si>
    <t>1.2.05.02.001 </t>
  </si>
  <si>
    <t>Ley 715 de 2001 </t>
  </si>
  <si>
    <t>RENDIMIENTOS FINANCIEROS L715 </t>
  </si>
  <si>
    <t>1.2.05.02.002 </t>
  </si>
  <si>
    <t>Ley 181 de 1995 </t>
  </si>
  <si>
    <t>RENDIMIETNOS FINANCIEROS LEY 181 </t>
  </si>
  <si>
    <t>1.2.05.02.003 </t>
  </si>
  <si>
    <t>RENDIMIENTOS FINANCIEROS RP</t>
  </si>
  <si>
    <t>1.2.05.02.004 </t>
  </si>
  <si>
    <t>Ley 1289 de 2009 </t>
  </si>
  <si>
    <t>RENDIMIENTOS FINANCIEROS LEY 1289 </t>
  </si>
  <si>
    <t>2.1.1.01.01.001.01 </t>
  </si>
  <si>
    <t>2.1.1.01.01.001.06 </t>
  </si>
  <si>
    <t>2.1.1.01.01.001.07 </t>
  </si>
  <si>
    <t>Otros bienes transportables (excepto productos metálicos, maquinaria y equipo)</t>
  </si>
  <si>
    <t>2.1.2.02.02.006.69912</t>
  </si>
  <si>
    <t>2.1.2.02.02.007.71359</t>
  </si>
  <si>
    <t>2.1.2.02.02.008.83931</t>
  </si>
  <si>
    <t>2.1.2.02.02.009.92913</t>
  </si>
  <si>
    <t>2.1.2.02.02.009.95200</t>
  </si>
  <si>
    <t>2.1.2.02.02.009.96990</t>
  </si>
  <si>
    <t>Comercio y distribución; alojamiento; servicios de suministro de comidas y bebidas; servicios de transporte; y servicios de distribución de electricidad, gas y agua</t>
  </si>
  <si>
    <t>Servicios financieros y servicios conexos; servicios inmobiliarios; y servicios de arrendamiento y leasing</t>
  </si>
  <si>
    <t xml:space="preserve">Servicios prestados a las empresas y servicios de producción </t>
  </si>
  <si>
    <t>Servicios para la comunidad, sociales y personales</t>
  </si>
  <si>
    <t>2.3.2.01.01.003.03.02.4301001</t>
  </si>
  <si>
    <t>Maquinaria de informática y sus partes, piezas y accesorios </t>
  </si>
  <si>
    <t>EQUIPO Y APARATOS DE RADIO, TELEVISIÓN Y TELECOMUNICACIONES</t>
  </si>
  <si>
    <t>Radiorreceptores y receptores de televisión; aparatos para la grabación y reproducción de sonido y video; micrófonos, altavoces, amplificadores, etc.</t>
  </si>
  <si>
    <t>2.3.2.01.01.003.05</t>
  </si>
  <si>
    <t>2.3.2.01.01.003.05.03.4301001</t>
  </si>
  <si>
    <t>RDL</t>
  </si>
  <si>
    <t>RFR</t>
  </si>
  <si>
    <t>RFC</t>
  </si>
  <si>
    <t>2.3.2.02.01.003.4301001.3899920</t>
  </si>
  <si>
    <t>2.3.2.02.01.003.4301001.61155 </t>
  </si>
  <si>
    <t>2.3.2.02.01.003.4301001.61174 </t>
  </si>
  <si>
    <t>2.3.2.02.01.003.4301004.61165</t>
  </si>
  <si>
    <t>2.3.2.02.01.003.4301004.61171 </t>
  </si>
  <si>
    <t>2.3.2.02.01.003.4301038.3899920</t>
  </si>
  <si>
    <t>2.3.2.02.01.003.4301038.61155 </t>
  </si>
  <si>
    <t>2.3.2.02.01.003.4302075.61155 </t>
  </si>
  <si>
    <t>2.3.2.02.02.006.4301003.65119</t>
  </si>
  <si>
    <t>2.3.2.02.02.006.4301037.65119 </t>
  </si>
  <si>
    <t>2.3.2.02.02.006.4302075.64220 </t>
  </si>
  <si>
    <t>2.3.2.02.02.006.4302075.65119 </t>
  </si>
  <si>
    <t>2.3.2.02.02.007.4301037.71359 </t>
  </si>
  <si>
    <t>2.3.2.02.02.007.4301038.71359 </t>
  </si>
  <si>
    <t>2.3.2.02.02.008.4301003.83441 </t>
  </si>
  <si>
    <t>2.3.2.02.02.008.4301003.83990 </t>
  </si>
  <si>
    <t>2.3.2.02.02.008.4301003.85330 </t>
  </si>
  <si>
    <t>2.3.2.02.02.008.4301003.85970</t>
  </si>
  <si>
    <t>2.3.2.02.02.008.4301003.8715999</t>
  </si>
  <si>
    <t>2.3.2.02.02.008.4301004.83990 </t>
  </si>
  <si>
    <t>2.3.2.02.02.008.4301037.83990</t>
  </si>
  <si>
    <t>2.3.2.02.02.008.4301037.8715999 </t>
  </si>
  <si>
    <t>2.3.2.02.02.008.4102038.83990 </t>
  </si>
  <si>
    <t>2.3.2.02.02.008.4102047.83990 </t>
  </si>
  <si>
    <t>2.3.2.02.02.009.4102038.92912 </t>
  </si>
  <si>
    <t>2.3.2.02.02.009.4102038.97990 </t>
  </si>
  <si>
    <t>2.3.2.02.02.009.4301001.92912 </t>
  </si>
  <si>
    <t>2.3.2.02.02.009.4301001.96620 </t>
  </si>
  <si>
    <t>2.3.2.02.02.009.4301001.97990</t>
  </si>
  <si>
    <t>2.3.2.02.02.009.4301003.93121 </t>
  </si>
  <si>
    <t>2.3.2.02.02.009.4301037.92912</t>
  </si>
  <si>
    <t>2.3.2.02.02.009.4301037.96620 </t>
  </si>
  <si>
    <t>2.3.2.02.02.009.4301038.91250</t>
  </si>
  <si>
    <t>2.3.2.02.02.009.4301038.92912 </t>
  </si>
  <si>
    <t>2.3.2.02.02.009.4301038.96620 </t>
  </si>
  <si>
    <t>2.3.2.02.02.009.4302001.92912 </t>
  </si>
  <si>
    <t>2.3.2.02.02.009.4302001.97990 </t>
  </si>
  <si>
    <t>2.3.2.02.02.009.4302004.96620 </t>
  </si>
  <si>
    <t>2.3.2.02.02.009.4302062.92913 </t>
  </si>
  <si>
    <t>2.3.2.02.02.009.4302073.92912 </t>
  </si>
  <si>
    <t>2.3.2.02.02.009.4302073.97990 </t>
  </si>
  <si>
    <t>2.3.2.02.02.009.4302075.96620 </t>
  </si>
  <si>
    <t>2.3.2.02.02.009.4302075.97990 </t>
  </si>
  <si>
    <t>RFL7</t>
  </si>
  <si>
    <t>DISPONIBILIDADES A 31 DE DICIEMBRE DE 2022</t>
  </si>
  <si>
    <t>D</t>
  </si>
  <si>
    <t>4.1.2.2.2.19</t>
  </si>
  <si>
    <t>4.1.2.2.2.20</t>
  </si>
  <si>
    <t>4.1.2.2.2.21</t>
  </si>
  <si>
    <t>4.2.1.1.1.1.2</t>
  </si>
  <si>
    <t>4.2.1.1.1.1.2.1</t>
  </si>
  <si>
    <t>SALDO NETO EN TESORERIA (C - D)</t>
  </si>
  <si>
    <t>SILVIA NATHALIA NIÑO VILLAMIZAR</t>
  </si>
  <si>
    <t>ELIANA LEON DE ORDOÑEZ</t>
  </si>
  <si>
    <t>PROGRAMA ANUAL MENSUALIZADO DE CAJA -  PAC- EJECUTADO MARZO  DE 2023</t>
  </si>
  <si>
    <t>2.1.2.02.02.008.8715399</t>
  </si>
  <si>
    <t>4.1.2.2.2.22</t>
  </si>
  <si>
    <t>4.2.1.2.2.44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</si>
</sst>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0\ _€_-;\-* #,##0.00\ _€_-;_-* &quot;-&quot;??\ _€_-;_-@_-"/>
    <numFmt numFmtId="171" formatCode="&quot;$&quot;\ #,##0_);[Red]\(&quot;$&quot;\ #,##0\)"/>
    <numFmt numFmtId="172" formatCode="_(* #,##0.00_);_(* \(#,##0.00\);_(* &quot;-&quot;??_);_(@_)"/>
    <numFmt numFmtId="173" formatCode="_ * #,##0.00_ ;_ * \-#,##0.00_ ;_ * &quot;-&quot;??_ ;_ @_ "/>
    <numFmt numFmtId="174" formatCode="_-* #,##0.00_-;\-* #,##0.00_-;_-* &quot;-&quot;_-;_-@_-"/>
    <numFmt numFmtId="175" formatCode="_(* #,##0_);_(* \(#,##0\);_(* &quot;-&quot;??_);_(@_)"/>
    <numFmt numFmtId="176" formatCode="_(* #,##0.00_);_(* \(#,##0.00\);_(* &quot;-&quot;_);_(@_)"/>
    <numFmt numFmtId="177" formatCode="_(* #,##0.000_);_(* \(#,##0.000\);_(* &quot;-&quot;??_);_(@_)"/>
    <numFmt numFmtId="178" formatCode="_(* #,##0.0_);_(* \(#,##0.0\);_(* &quot;-&quot;_);_(@_)"/>
    <numFmt numFmtId="179" formatCode="_-* #,##0.0_-;\-* #,##0.0_-;_-* &quot;-&quot;_-;_-@_-"/>
    <numFmt numFmtId="180" formatCode="_-* #,##0_-;\-* #,##0_-;_-* &quot;-&quot;_-;_-@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sz val="9"/>
      <color indexed="8"/>
      <name val="Arial"/>
      <family val="2"/>
    </font>
    <font>
      <b/>
      <sz val="5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b/>
      <sz val="8"/>
      <color indexed="63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5"/>
      <color theme="1"/>
      <name val="Arial"/>
      <family val="2"/>
    </font>
    <font>
      <sz val="9"/>
      <color theme="1"/>
      <name val="Arial"/>
      <family val="2"/>
    </font>
    <font>
      <b/>
      <sz val="5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8"/>
      <color theme="1" tint="0.15000000596046448"/>
      <name val="Arial"/>
      <family val="2"/>
    </font>
    <font>
      <sz val="7"/>
      <color theme="1" tint="0.15000000596046448"/>
      <name val="Arial"/>
      <family val="2"/>
    </font>
    <font>
      <b/>
      <sz val="7"/>
      <color theme="1" tint="0.15000000596046448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9"/>
      <color theme="1" tint="0.15000000596046448"/>
      <name val="Arial"/>
      <family val="2"/>
    </font>
    <font>
      <sz val="8"/>
      <color theme="1" tint="0.1500000059604644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174" fontId="3" fillId="33" borderId="0" xfId="50" applyNumberFormat="1" applyFont="1" applyFill="1" applyBorder="1" applyAlignment="1">
      <alignment horizontal="right" vertical="center" wrapText="1"/>
    </xf>
    <xf numFmtId="43" fontId="2" fillId="33" borderId="0" xfId="0" applyNumberFormat="1" applyFont="1" applyFill="1" applyAlignment="1">
      <alignment/>
    </xf>
    <xf numFmtId="0" fontId="61" fillId="33" borderId="10" xfId="0" applyFont="1" applyFill="1" applyBorder="1" applyAlignment="1">
      <alignment horizontal="left" vertical="center" wrapText="1"/>
    </xf>
    <xf numFmtId="174" fontId="2" fillId="33" borderId="10" xfId="50" applyNumberFormat="1" applyFont="1" applyFill="1" applyBorder="1" applyAlignment="1">
      <alignment horizontal="center"/>
    </xf>
    <xf numFmtId="174" fontId="3" fillId="33" borderId="10" xfId="50" applyNumberFormat="1" applyFont="1" applyFill="1" applyBorder="1" applyAlignment="1">
      <alignment horizontal="center"/>
    </xf>
    <xf numFmtId="174" fontId="61" fillId="33" borderId="10" xfId="50" applyNumberFormat="1" applyFont="1" applyFill="1" applyBorder="1" applyAlignment="1">
      <alignment horizontal="center" wrapText="1"/>
    </xf>
    <xf numFmtId="174" fontId="62" fillId="33" borderId="10" xfId="5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74" fontId="3" fillId="33" borderId="10" xfId="50" applyNumberFormat="1" applyFont="1" applyFill="1" applyBorder="1" applyAlignment="1">
      <alignment horizontal="center" wrapText="1"/>
    </xf>
    <xf numFmtId="174" fontId="2" fillId="33" borderId="10" xfId="50" applyNumberFormat="1" applyFont="1" applyFill="1" applyBorder="1" applyAlignment="1">
      <alignment horizontal="center" wrapText="1"/>
    </xf>
    <xf numFmtId="174" fontId="62" fillId="33" borderId="10" xfId="50" applyNumberFormat="1" applyFont="1" applyFill="1" applyBorder="1" applyAlignment="1">
      <alignment horizontal="center" wrapText="1"/>
    </xf>
    <xf numFmtId="43" fontId="62" fillId="33" borderId="10" xfId="0" applyNumberFormat="1" applyFont="1" applyFill="1" applyBorder="1" applyAlignment="1">
      <alignment horizontal="center" wrapText="1"/>
    </xf>
    <xf numFmtId="0" fontId="61" fillId="33" borderId="10" xfId="0" applyFont="1" applyFill="1" applyBorder="1" applyAlignment="1">
      <alignment wrapText="1"/>
    </xf>
    <xf numFmtId="4" fontId="63" fillId="33" borderId="10" xfId="0" applyNumberFormat="1" applyFont="1" applyFill="1" applyBorder="1" applyAlignment="1">
      <alignment horizontal="right"/>
    </xf>
    <xf numFmtId="174" fontId="62" fillId="33" borderId="10" xfId="50" applyNumberFormat="1" applyFont="1" applyFill="1" applyBorder="1" applyAlignment="1">
      <alignment horizontal="right" wrapText="1"/>
    </xf>
    <xf numFmtId="174" fontId="3" fillId="33" borderId="10" xfId="50" applyNumberFormat="1" applyFont="1" applyFill="1" applyBorder="1" applyAlignment="1">
      <alignment horizontal="right" wrapText="1"/>
    </xf>
    <xf numFmtId="174" fontId="2" fillId="33" borderId="10" xfId="50" applyNumberFormat="1" applyFont="1" applyFill="1" applyBorder="1" applyAlignment="1">
      <alignment horizontal="right" wrapText="1"/>
    </xf>
    <xf numFmtId="0" fontId="64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174" fontId="2" fillId="33" borderId="10" xfId="50" applyNumberFormat="1" applyFont="1" applyFill="1" applyBorder="1" applyAlignment="1">
      <alignment/>
    </xf>
    <xf numFmtId="174" fontId="2" fillId="33" borderId="0" xfId="50" applyNumberFormat="1" applyFont="1" applyFill="1" applyBorder="1" applyAlignment="1">
      <alignment/>
    </xf>
    <xf numFmtId="174" fontId="2" fillId="33" borderId="10" xfId="5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wrapText="1"/>
    </xf>
    <xf numFmtId="174" fontId="3" fillId="33" borderId="10" xfId="50" applyNumberFormat="1" applyFont="1" applyFill="1" applyBorder="1" applyAlignment="1">
      <alignment wrapText="1"/>
    </xf>
    <xf numFmtId="174" fontId="3" fillId="33" borderId="0" xfId="5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 shrinkToFit="1"/>
    </xf>
    <xf numFmtId="0" fontId="64" fillId="33" borderId="10" xfId="0" applyFont="1" applyFill="1" applyBorder="1" applyAlignment="1">
      <alignment horizontal="left" wrapText="1"/>
    </xf>
    <xf numFmtId="43" fontId="2" fillId="33" borderId="0" xfId="0" applyNumberFormat="1" applyFont="1" applyFill="1" applyBorder="1" applyAlignment="1">
      <alignment/>
    </xf>
    <xf numFmtId="174" fontId="2" fillId="33" borderId="10" xfId="5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4" fontId="61" fillId="33" borderId="10" xfId="0" applyNumberFormat="1" applyFont="1" applyFill="1" applyBorder="1" applyAlignment="1">
      <alignment horizontal="center" wrapText="1"/>
    </xf>
    <xf numFmtId="4" fontId="61" fillId="33" borderId="10" xfId="0" applyNumberFormat="1" applyFont="1" applyFill="1" applyBorder="1" applyAlignment="1">
      <alignment horizontal="right" wrapText="1"/>
    </xf>
    <xf numFmtId="174" fontId="62" fillId="33" borderId="10" xfId="50" applyNumberFormat="1" applyFont="1" applyFill="1" applyBorder="1" applyAlignment="1">
      <alignment wrapText="1"/>
    </xf>
    <xf numFmtId="174" fontId="62" fillId="33" borderId="0" xfId="5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/>
    </xf>
    <xf numFmtId="43" fontId="62" fillId="33" borderId="10" xfId="0" applyNumberFormat="1" applyFont="1" applyFill="1" applyBorder="1" applyAlignment="1">
      <alignment wrapText="1"/>
    </xf>
    <xf numFmtId="43" fontId="62" fillId="33" borderId="10" xfId="0" applyNumberFormat="1" applyFont="1" applyFill="1" applyBorder="1" applyAlignment="1">
      <alignment horizontal="right" wrapText="1"/>
    </xf>
    <xf numFmtId="0" fontId="66" fillId="33" borderId="10" xfId="0" applyFont="1" applyFill="1" applyBorder="1" applyAlignment="1">
      <alignment horizontal="left" wrapText="1"/>
    </xf>
    <xf numFmtId="174" fontId="62" fillId="33" borderId="10" xfId="50" applyNumberFormat="1" applyFont="1" applyFill="1" applyBorder="1" applyAlignment="1">
      <alignment horizontal="right" vertical="center" wrapText="1"/>
    </xf>
    <xf numFmtId="174" fontId="62" fillId="33" borderId="0" xfId="5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174" fontId="3" fillId="33" borderId="10" xfId="5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59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vertical="center"/>
    </xf>
    <xf numFmtId="0" fontId="61" fillId="33" borderId="10" xfId="0" applyFont="1" applyFill="1" applyBorder="1" applyAlignment="1">
      <alignment vertical="top" wrapText="1"/>
    </xf>
    <xf numFmtId="4" fontId="63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74" fontId="61" fillId="33" borderId="10" xfId="5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/>
    </xf>
    <xf numFmtId="174" fontId="67" fillId="33" borderId="10" xfId="50" applyNumberFormat="1" applyFont="1" applyFill="1" applyBorder="1" applyAlignment="1">
      <alignment horizontal="center" wrapText="1"/>
    </xf>
    <xf numFmtId="174" fontId="68" fillId="33" borderId="10" xfId="50" applyNumberFormat="1" applyFont="1" applyFill="1" applyBorder="1" applyAlignment="1">
      <alignment horizontal="center" wrapText="1"/>
    </xf>
    <xf numFmtId="174" fontId="3" fillId="33" borderId="10" xfId="50" applyNumberFormat="1" applyFont="1" applyFill="1" applyBorder="1" applyAlignment="1">
      <alignment horizontal="right"/>
    </xf>
    <xf numFmtId="174" fontId="3" fillId="33" borderId="0" xfId="50" applyNumberFormat="1" applyFont="1" applyFill="1" applyBorder="1" applyAlignment="1">
      <alignment horizontal="right" vertical="center"/>
    </xf>
    <xf numFmtId="0" fontId="69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174" fontId="3" fillId="33" borderId="11" xfId="50" applyNumberFormat="1" applyFont="1" applyFill="1" applyBorder="1" applyAlignment="1">
      <alignment horizontal="right" vertical="center" wrapText="1"/>
    </xf>
    <xf numFmtId="174" fontId="3" fillId="33" borderId="10" xfId="50" applyNumberFormat="1" applyFont="1" applyFill="1" applyBorder="1" applyAlignment="1">
      <alignment/>
    </xf>
    <xf numFmtId="4" fontId="63" fillId="34" borderId="10" xfId="0" applyNumberFormat="1" applyFont="1" applyFill="1" applyBorder="1" applyAlignment="1">
      <alignment horizontal="center"/>
    </xf>
    <xf numFmtId="174" fontId="2" fillId="33" borderId="10" xfId="50" applyNumberFormat="1" applyFont="1" applyFill="1" applyBorder="1" applyAlignment="1">
      <alignment horizontal="right"/>
    </xf>
    <xf numFmtId="174" fontId="62" fillId="33" borderId="10" xfId="50" applyNumberFormat="1" applyFont="1" applyFill="1" applyBorder="1" applyAlignment="1">
      <alignment/>
    </xf>
    <xf numFmtId="174" fontId="2" fillId="33" borderId="12" xfId="50" applyNumberFormat="1" applyFont="1" applyFill="1" applyBorder="1" applyAlignment="1">
      <alignment/>
    </xf>
    <xf numFmtId="174" fontId="70" fillId="33" borderId="10" xfId="5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174" fontId="2" fillId="33" borderId="0" xfId="50" applyNumberFormat="1" applyFont="1" applyFill="1" applyAlignment="1">
      <alignment horizontal="center"/>
    </xf>
    <xf numFmtId="174" fontId="2" fillId="33" borderId="0" xfId="50" applyNumberFormat="1" applyFont="1" applyFill="1" applyBorder="1" applyAlignment="1">
      <alignment horizontal="center"/>
    </xf>
    <xf numFmtId="0" fontId="71" fillId="33" borderId="0" xfId="57" applyFont="1" applyFill="1" applyBorder="1">
      <alignment/>
      <protection/>
    </xf>
    <xf numFmtId="175" fontId="71" fillId="33" borderId="0" xfId="51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72" fillId="33" borderId="0" xfId="57" applyFont="1" applyFill="1" applyBorder="1">
      <alignment/>
      <protection/>
    </xf>
    <xf numFmtId="0" fontId="73" fillId="33" borderId="0" xfId="57" applyFont="1" applyFill="1" applyBorder="1" applyAlignment="1">
      <alignment horizontal="left" vertical="top" wrapText="1"/>
      <protection/>
    </xf>
    <xf numFmtId="172" fontId="62" fillId="33" borderId="14" xfId="49" applyNumberFormat="1" applyFont="1" applyFill="1" applyBorder="1" applyAlignment="1">
      <alignment horizontal="center" wrapText="1"/>
    </xf>
    <xf numFmtId="174" fontId="3" fillId="33" borderId="15" xfId="50" applyNumberFormat="1" applyFont="1" applyFill="1" applyBorder="1" applyAlignment="1">
      <alignment horizontal="right" wrapText="1"/>
    </xf>
    <xf numFmtId="174" fontId="3" fillId="33" borderId="15" xfId="50" applyNumberFormat="1" applyFont="1" applyFill="1" applyBorder="1" applyAlignment="1">
      <alignment horizontal="center" wrapText="1"/>
    </xf>
    <xf numFmtId="0" fontId="61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/>
    </xf>
    <xf numFmtId="0" fontId="62" fillId="33" borderId="18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justify" vertical="center" wrapText="1"/>
    </xf>
    <xf numFmtId="0" fontId="75" fillId="33" borderId="14" xfId="0" applyFont="1" applyFill="1" applyBorder="1" applyAlignment="1">
      <alignment horizontal="left" wrapText="1"/>
    </xf>
    <xf numFmtId="174" fontId="62" fillId="33" borderId="14" xfId="50" applyNumberFormat="1" applyFont="1" applyFill="1" applyBorder="1" applyAlignment="1">
      <alignment horizontal="center" wrapText="1"/>
    </xf>
    <xf numFmtId="172" fontId="62" fillId="33" borderId="14" xfId="49" applyNumberFormat="1" applyFont="1" applyFill="1" applyBorder="1" applyAlignment="1">
      <alignment horizontal="center" vertical="center" wrapText="1"/>
    </xf>
    <xf numFmtId="172" fontId="62" fillId="33" borderId="19" xfId="49" applyNumberFormat="1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left" vertical="center" wrapText="1"/>
    </xf>
    <xf numFmtId="174" fontId="2" fillId="33" borderId="15" xfId="50" applyNumberFormat="1" applyFont="1" applyFill="1" applyBorder="1" applyAlignment="1">
      <alignment/>
    </xf>
    <xf numFmtId="174" fontId="3" fillId="33" borderId="15" xfId="50" applyNumberFormat="1" applyFont="1" applyFill="1" applyBorder="1" applyAlignment="1">
      <alignment wrapText="1"/>
    </xf>
    <xf numFmtId="174" fontId="2" fillId="33" borderId="15" xfId="50" applyNumberFormat="1" applyFont="1" applyFill="1" applyBorder="1" applyAlignment="1">
      <alignment horizontal="center" wrapText="1"/>
    </xf>
    <xf numFmtId="174" fontId="2" fillId="33" borderId="15" xfId="50" applyNumberFormat="1" applyFont="1" applyFill="1" applyBorder="1" applyAlignment="1">
      <alignment/>
    </xf>
    <xf numFmtId="174" fontId="62" fillId="33" borderId="15" xfId="50" applyNumberFormat="1" applyFont="1" applyFill="1" applyBorder="1" applyAlignment="1">
      <alignment wrapText="1"/>
    </xf>
    <xf numFmtId="43" fontId="62" fillId="33" borderId="15" xfId="0" applyNumberFormat="1" applyFont="1" applyFill="1" applyBorder="1" applyAlignment="1">
      <alignment horizontal="right" wrapText="1"/>
    </xf>
    <xf numFmtId="174" fontId="62" fillId="33" borderId="15" xfId="50" applyNumberFormat="1" applyFont="1" applyFill="1" applyBorder="1" applyAlignment="1">
      <alignment horizontal="right" vertical="center" wrapText="1"/>
    </xf>
    <xf numFmtId="174" fontId="3" fillId="33" borderId="15" xfId="50" applyNumberFormat="1" applyFont="1" applyFill="1" applyBorder="1" applyAlignment="1">
      <alignment/>
    </xf>
    <xf numFmtId="174" fontId="62" fillId="33" borderId="15" xfId="50" applyNumberFormat="1" applyFont="1" applyFill="1" applyBorder="1" applyAlignment="1">
      <alignment horizontal="center" wrapText="1"/>
    </xf>
    <xf numFmtId="174" fontId="62" fillId="33" borderId="15" xfId="50" applyNumberFormat="1" applyFont="1" applyFill="1" applyBorder="1" applyAlignment="1">
      <alignment horizontal="right" wrapText="1"/>
    </xf>
    <xf numFmtId="174" fontId="61" fillId="33" borderId="15" xfId="50" applyNumberFormat="1" applyFont="1" applyFill="1" applyBorder="1" applyAlignment="1">
      <alignment horizontal="right" wrapText="1"/>
    </xf>
    <xf numFmtId="174" fontId="3" fillId="33" borderId="15" xfId="50" applyNumberFormat="1" applyFont="1" applyFill="1" applyBorder="1" applyAlignment="1">
      <alignment horizontal="right"/>
    </xf>
    <xf numFmtId="174" fontId="3" fillId="33" borderId="15" xfId="50" applyNumberFormat="1" applyFont="1" applyFill="1" applyBorder="1" applyAlignment="1">
      <alignment/>
    </xf>
    <xf numFmtId="174" fontId="2" fillId="33" borderId="15" xfId="50" applyNumberFormat="1" applyFont="1" applyFill="1" applyBorder="1" applyAlignment="1">
      <alignment horizontal="right" wrapText="1"/>
    </xf>
    <xf numFmtId="0" fontId="6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43" fontId="2" fillId="33" borderId="21" xfId="0" applyNumberFormat="1" applyFont="1" applyFill="1" applyBorder="1" applyAlignment="1">
      <alignment/>
    </xf>
    <xf numFmtId="0" fontId="71" fillId="33" borderId="20" xfId="57" applyFont="1" applyFill="1" applyBorder="1">
      <alignment/>
      <protection/>
    </xf>
    <xf numFmtId="0" fontId="2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72" fillId="33" borderId="17" xfId="57" applyFont="1" applyFill="1" applyBorder="1" applyAlignment="1">
      <alignment horizontal="center"/>
      <protection/>
    </xf>
    <xf numFmtId="0" fontId="72" fillId="33" borderId="17" xfId="57" applyFont="1" applyFill="1" applyBorder="1" applyAlignment="1">
      <alignment horizontal="left"/>
      <protection/>
    </xf>
    <xf numFmtId="0" fontId="2" fillId="33" borderId="22" xfId="0" applyFont="1" applyFill="1" applyBorder="1" applyAlignment="1">
      <alignment/>
    </xf>
    <xf numFmtId="174" fontId="61" fillId="33" borderId="10" xfId="50" applyNumberFormat="1" applyFont="1" applyFill="1" applyBorder="1" applyAlignment="1">
      <alignment horizontal="center"/>
    </xf>
    <xf numFmtId="0" fontId="72" fillId="33" borderId="17" xfId="57" applyFont="1" applyFill="1" applyBorder="1" applyAlignment="1">
      <alignment horizontal="center"/>
      <protection/>
    </xf>
    <xf numFmtId="0" fontId="2" fillId="33" borderId="23" xfId="0" applyFont="1" applyFill="1" applyBorder="1" applyAlignment="1">
      <alignment/>
    </xf>
    <xf numFmtId="174" fontId="2" fillId="0" borderId="24" xfId="50" applyNumberFormat="1" applyFont="1" applyFill="1" applyBorder="1" applyAlignment="1">
      <alignment/>
    </xf>
    <xf numFmtId="174" fontId="6" fillId="33" borderId="10" xfId="50" applyNumberFormat="1" applyFont="1" applyFill="1" applyBorder="1" applyAlignment="1">
      <alignment wrapText="1"/>
    </xf>
    <xf numFmtId="174" fontId="6" fillId="33" borderId="15" xfId="50" applyNumberFormat="1" applyFont="1" applyFill="1" applyBorder="1" applyAlignment="1">
      <alignment wrapText="1"/>
    </xf>
    <xf numFmtId="174" fontId="76" fillId="33" borderId="10" xfId="50" applyNumberFormat="1" applyFont="1" applyFill="1" applyBorder="1" applyAlignment="1">
      <alignment horizontal="right" vertical="center" wrapText="1"/>
    </xf>
    <xf numFmtId="174" fontId="76" fillId="33" borderId="15" xfId="50" applyNumberFormat="1" applyFont="1" applyFill="1" applyBorder="1" applyAlignment="1">
      <alignment horizontal="right" vertical="center" wrapText="1"/>
    </xf>
    <xf numFmtId="174" fontId="2" fillId="33" borderId="13" xfId="50" applyNumberFormat="1" applyFont="1" applyFill="1" applyBorder="1" applyAlignment="1">
      <alignment horizontal="center"/>
    </xf>
    <xf numFmtId="0" fontId="72" fillId="33" borderId="13" xfId="57" applyFont="1" applyFill="1" applyBorder="1">
      <alignment/>
      <protection/>
    </xf>
    <xf numFmtId="0" fontId="2" fillId="33" borderId="13" xfId="0" applyFont="1" applyFill="1" applyBorder="1" applyAlignment="1">
      <alignment/>
    </xf>
    <xf numFmtId="0" fontId="77" fillId="33" borderId="17" xfId="57" applyFont="1" applyFill="1" applyBorder="1" applyAlignment="1">
      <alignment/>
      <protection/>
    </xf>
    <xf numFmtId="0" fontId="78" fillId="33" borderId="17" xfId="57" applyFont="1" applyFill="1" applyBorder="1" applyAlignment="1">
      <alignment/>
      <protection/>
    </xf>
    <xf numFmtId="0" fontId="61" fillId="33" borderId="10" xfId="0" applyFont="1" applyFill="1" applyBorder="1" applyAlignment="1">
      <alignment wrapText="1"/>
    </xf>
    <xf numFmtId="0" fontId="71" fillId="33" borderId="0" xfId="57" applyFont="1" applyFill="1" applyBorder="1" applyAlignment="1">
      <alignment horizontal="center" wrapText="1"/>
      <protection/>
    </xf>
    <xf numFmtId="0" fontId="61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73" fillId="33" borderId="0" xfId="57" applyFont="1" applyFill="1" applyBorder="1" applyAlignment="1">
      <alignment horizontal="center" vertical="top" wrapText="1"/>
      <protection/>
    </xf>
    <xf numFmtId="0" fontId="78" fillId="33" borderId="17" xfId="57" applyFont="1" applyFill="1" applyBorder="1" applyAlignment="1">
      <alignment horizontal="left"/>
      <protection/>
    </xf>
    <xf numFmtId="0" fontId="71" fillId="33" borderId="0" xfId="57" applyFont="1" applyFill="1" applyBorder="1" applyAlignment="1">
      <alignment horizontal="center"/>
      <protection/>
    </xf>
    <xf numFmtId="0" fontId="78" fillId="33" borderId="17" xfId="57" applyFont="1" applyFill="1" applyBorder="1" applyAlignment="1">
      <alignment horizontal="center"/>
      <protection/>
    </xf>
    <xf numFmtId="0" fontId="78" fillId="33" borderId="28" xfId="57" applyFont="1" applyFill="1" applyBorder="1" applyAlignment="1">
      <alignment horizontal="right"/>
      <protection/>
    </xf>
    <xf numFmtId="0" fontId="78" fillId="33" borderId="17" xfId="57" applyFont="1" applyFill="1" applyBorder="1" applyAlignment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7"/>
  <sheetViews>
    <sheetView tabSelected="1" zoomScalePageLayoutView="0" workbookViewId="0" topLeftCell="A1">
      <pane ySplit="3" topLeftCell="A117" activePane="bottomLeft" state="frozen"/>
      <selection pane="topLeft" activeCell="A1" sqref="A1"/>
      <selection pane="bottomLeft" activeCell="A106" sqref="A106:IV106"/>
    </sheetView>
  </sheetViews>
  <sheetFormatPr defaultColWidth="11.421875" defaultRowHeight="12.75"/>
  <cols>
    <col min="1" max="1" width="12.7109375" style="1" customWidth="1"/>
    <col min="2" max="2" width="16.00390625" style="1" customWidth="1"/>
    <col min="3" max="3" width="37.28125" style="1" customWidth="1"/>
    <col min="4" max="4" width="9.28125" style="74" bestFit="1" customWidth="1"/>
    <col min="5" max="5" width="15.00390625" style="75" bestFit="1" customWidth="1"/>
    <col min="6" max="6" width="8.8515625" style="10" bestFit="1" customWidth="1"/>
    <col min="7" max="7" width="11.57421875" style="10" hidden="1" customWidth="1"/>
    <col min="8" max="8" width="12.7109375" style="10" hidden="1" customWidth="1"/>
    <col min="9" max="15" width="12.28125" style="10" hidden="1" customWidth="1"/>
    <col min="16" max="16" width="13.57421875" style="10" customWidth="1"/>
    <col min="17" max="22" width="9.7109375" style="10" hidden="1" customWidth="1"/>
    <col min="23" max="23" width="3.140625" style="10" hidden="1" customWidth="1"/>
    <col min="24" max="24" width="13.7109375" style="10" customWidth="1"/>
    <col min="25" max="25" width="15.00390625" style="10" bestFit="1" customWidth="1"/>
    <col min="26" max="26" width="14.8515625" style="1" hidden="1" customWidth="1"/>
    <col min="27" max="27" width="15.8515625" style="1" hidden="1" customWidth="1"/>
    <col min="28" max="28" width="14.140625" style="1" hidden="1" customWidth="1"/>
    <col min="29" max="29" width="14.28125" style="1" hidden="1" customWidth="1"/>
    <col min="30" max="31" width="14.140625" style="1" bestFit="1" customWidth="1"/>
    <col min="32" max="32" width="14.421875" style="1" hidden="1" customWidth="1"/>
    <col min="33" max="33" width="13.140625" style="1" hidden="1" customWidth="1"/>
    <col min="34" max="34" width="14.140625" style="1" hidden="1" customWidth="1"/>
    <col min="35" max="35" width="9.00390625" style="1" hidden="1" customWidth="1"/>
    <col min="36" max="36" width="14.140625" style="1" hidden="1" customWidth="1"/>
    <col min="37" max="37" width="13.7109375" style="1" hidden="1" customWidth="1"/>
    <col min="38" max="38" width="17.8515625" style="1" hidden="1" customWidth="1"/>
    <col min="39" max="39" width="13.140625" style="1" hidden="1" customWidth="1"/>
    <col min="40" max="40" width="13.8515625" style="1" hidden="1" customWidth="1"/>
    <col min="41" max="41" width="15.140625" style="1" hidden="1" customWidth="1"/>
    <col min="42" max="42" width="13.8515625" style="1" hidden="1" customWidth="1"/>
    <col min="43" max="43" width="10.28125" style="1" hidden="1" customWidth="1"/>
    <col min="44" max="44" width="14.140625" style="1" hidden="1" customWidth="1"/>
    <col min="45" max="45" width="9.00390625" style="1" hidden="1" customWidth="1"/>
    <col min="46" max="46" width="14.140625" style="1" hidden="1" customWidth="1"/>
    <col min="47" max="47" width="9.57421875" style="1" hidden="1" customWidth="1"/>
    <col min="48" max="48" width="14.140625" style="1" hidden="1" customWidth="1"/>
    <col min="49" max="49" width="9.00390625" style="1" hidden="1" customWidth="1"/>
    <col min="50" max="50" width="18.421875" style="1" customWidth="1"/>
    <col min="51" max="51" width="17.140625" style="1" customWidth="1"/>
    <col min="52" max="52" width="17.7109375" style="1" bestFit="1" customWidth="1"/>
    <col min="53" max="53" width="2.421875" style="23" customWidth="1"/>
    <col min="54" max="54" width="4.28125" style="23" hidden="1" customWidth="1"/>
    <col min="55" max="55" width="0" style="1" hidden="1" customWidth="1"/>
    <col min="56" max="57" width="15.00390625" style="1" hidden="1" customWidth="1"/>
    <col min="58" max="16384" width="11.421875" style="1" customWidth="1"/>
  </cols>
  <sheetData>
    <row r="1" spans="1:52" ht="19.5" customHeight="1">
      <c r="A1" s="139" t="s">
        <v>269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1"/>
    </row>
    <row r="2" spans="1:52" ht="19.5" customHeight="1" thickBot="1">
      <c r="A2" s="142" t="s">
        <v>510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4"/>
    </row>
    <row r="3" spans="1:52" ht="28.5" customHeight="1">
      <c r="A3" s="87" t="s">
        <v>110</v>
      </c>
      <c r="B3" s="88" t="s">
        <v>405</v>
      </c>
      <c r="C3" s="89" t="s">
        <v>111</v>
      </c>
      <c r="D3" s="90" t="s">
        <v>112</v>
      </c>
      <c r="E3" s="91" t="s">
        <v>113</v>
      </c>
      <c r="F3" s="82" t="s">
        <v>114</v>
      </c>
      <c r="G3" s="82" t="s">
        <v>115</v>
      </c>
      <c r="H3" s="82" t="s">
        <v>116</v>
      </c>
      <c r="I3" s="82" t="s">
        <v>220</v>
      </c>
      <c r="J3" s="82" t="s">
        <v>220</v>
      </c>
      <c r="K3" s="82" t="s">
        <v>220</v>
      </c>
      <c r="L3" s="82" t="s">
        <v>220</v>
      </c>
      <c r="M3" s="82" t="s">
        <v>220</v>
      </c>
      <c r="N3" s="82" t="s">
        <v>220</v>
      </c>
      <c r="O3" s="82" t="s">
        <v>220</v>
      </c>
      <c r="P3" s="82" t="s">
        <v>282</v>
      </c>
      <c r="Q3" s="82" t="s">
        <v>221</v>
      </c>
      <c r="R3" s="82" t="s">
        <v>221</v>
      </c>
      <c r="S3" s="82" t="s">
        <v>221</v>
      </c>
      <c r="T3" s="82" t="s">
        <v>221</v>
      </c>
      <c r="U3" s="82" t="s">
        <v>221</v>
      </c>
      <c r="V3" s="82" t="s">
        <v>221</v>
      </c>
      <c r="W3" s="82" t="s">
        <v>221</v>
      </c>
      <c r="X3" s="82" t="s">
        <v>117</v>
      </c>
      <c r="Y3" s="82" t="s">
        <v>118</v>
      </c>
      <c r="Z3" s="92" t="s">
        <v>222</v>
      </c>
      <c r="AA3" s="92" t="s">
        <v>294</v>
      </c>
      <c r="AB3" s="92" t="s">
        <v>119</v>
      </c>
      <c r="AC3" s="92" t="s">
        <v>293</v>
      </c>
      <c r="AD3" s="92" t="s">
        <v>120</v>
      </c>
      <c r="AE3" s="92" t="s">
        <v>292</v>
      </c>
      <c r="AF3" s="92" t="s">
        <v>121</v>
      </c>
      <c r="AG3" s="92" t="s">
        <v>291</v>
      </c>
      <c r="AH3" s="92" t="s">
        <v>122</v>
      </c>
      <c r="AI3" s="92" t="s">
        <v>290</v>
      </c>
      <c r="AJ3" s="92" t="s">
        <v>123</v>
      </c>
      <c r="AK3" s="92" t="s">
        <v>289</v>
      </c>
      <c r="AL3" s="92" t="s">
        <v>124</v>
      </c>
      <c r="AM3" s="92" t="s">
        <v>288</v>
      </c>
      <c r="AN3" s="92" t="s">
        <v>125</v>
      </c>
      <c r="AO3" s="92" t="s">
        <v>287</v>
      </c>
      <c r="AP3" s="92" t="s">
        <v>126</v>
      </c>
      <c r="AQ3" s="92" t="s">
        <v>286</v>
      </c>
      <c r="AR3" s="92" t="s">
        <v>127</v>
      </c>
      <c r="AS3" s="92" t="s">
        <v>285</v>
      </c>
      <c r="AT3" s="92" t="s">
        <v>128</v>
      </c>
      <c r="AU3" s="92" t="s">
        <v>284</v>
      </c>
      <c r="AV3" s="92" t="s">
        <v>129</v>
      </c>
      <c r="AW3" s="92" t="s">
        <v>283</v>
      </c>
      <c r="AX3" s="92" t="s">
        <v>130</v>
      </c>
      <c r="AY3" s="92" t="s">
        <v>131</v>
      </c>
      <c r="AZ3" s="93" t="s">
        <v>132</v>
      </c>
    </row>
    <row r="4" spans="1:54" ht="28.5" customHeight="1">
      <c r="A4" s="94">
        <v>1</v>
      </c>
      <c r="B4" s="137" t="s">
        <v>500</v>
      </c>
      <c r="C4" s="137"/>
      <c r="D4" s="137"/>
      <c r="E4" s="5">
        <f aca="true" t="shared" si="0" ref="E4:BB4">SUM(E5)</f>
        <v>5867730281.16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  <c r="O4" s="5">
        <f t="shared" si="0"/>
        <v>0</v>
      </c>
      <c r="P4" s="5">
        <f t="shared" si="0"/>
        <v>0</v>
      </c>
      <c r="Q4" s="5">
        <f t="shared" si="0"/>
        <v>0</v>
      </c>
      <c r="R4" s="5">
        <f t="shared" si="0"/>
        <v>0</v>
      </c>
      <c r="S4" s="5">
        <f t="shared" si="0"/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5">
        <f t="shared" si="0"/>
        <v>0</v>
      </c>
      <c r="X4" s="5">
        <f t="shared" si="0"/>
        <v>0</v>
      </c>
      <c r="Y4" s="5">
        <f t="shared" si="0"/>
        <v>5867730281.16</v>
      </c>
      <c r="Z4" s="25">
        <f>SUM(Z5)</f>
        <v>5867730281.16</v>
      </c>
      <c r="AA4" s="25">
        <f>SUM(AA5)</f>
        <v>5867730281.16</v>
      </c>
      <c r="AB4" s="25">
        <f t="shared" si="0"/>
        <v>3056705352.8799996</v>
      </c>
      <c r="AC4" s="25">
        <f t="shared" si="0"/>
        <v>5074462969.15</v>
      </c>
      <c r="AD4" s="25">
        <f t="shared" si="0"/>
        <v>2561520294.8799996</v>
      </c>
      <c r="AE4" s="25">
        <f t="shared" si="0"/>
        <v>5760657633.87</v>
      </c>
      <c r="AF4" s="25">
        <f t="shared" si="0"/>
        <v>2003680253.8799996</v>
      </c>
      <c r="AG4" s="25">
        <f t="shared" si="0"/>
        <v>0</v>
      </c>
      <c r="AH4" s="25">
        <f t="shared" si="0"/>
        <v>1642026613.8799996</v>
      </c>
      <c r="AI4" s="25">
        <f t="shared" si="0"/>
        <v>0</v>
      </c>
      <c r="AJ4" s="25">
        <f t="shared" si="0"/>
        <v>1181626076.8799996</v>
      </c>
      <c r="AK4" s="25">
        <f t="shared" si="0"/>
        <v>0</v>
      </c>
      <c r="AL4" s="25">
        <f t="shared" si="0"/>
        <v>538268579.8799996</v>
      </c>
      <c r="AM4" s="25">
        <f t="shared" si="0"/>
        <v>0</v>
      </c>
      <c r="AN4" s="25">
        <f t="shared" si="0"/>
        <v>113172748.87999964</v>
      </c>
      <c r="AO4" s="25">
        <f t="shared" si="0"/>
        <v>0</v>
      </c>
      <c r="AP4" s="25">
        <f t="shared" si="0"/>
        <v>471408134.87999964</v>
      </c>
      <c r="AQ4" s="25"/>
      <c r="AR4" s="25">
        <f t="shared" si="0"/>
        <v>664475549.8799996</v>
      </c>
      <c r="AS4" s="25"/>
      <c r="AT4" s="25">
        <f t="shared" si="0"/>
        <v>1353234418.8799996</v>
      </c>
      <c r="AU4" s="25"/>
      <c r="AV4" s="25">
        <f t="shared" si="0"/>
        <v>1995443287.8799996</v>
      </c>
      <c r="AW4" s="25"/>
      <c r="AX4" s="25">
        <f t="shared" si="0"/>
        <v>5867730281.16</v>
      </c>
      <c r="AY4" s="25">
        <f>AY5</f>
        <v>5867730281.16</v>
      </c>
      <c r="AZ4" s="95">
        <f>AZ5</f>
        <v>5762786371.409999</v>
      </c>
      <c r="BA4" s="26"/>
      <c r="BB4" s="26">
        <f t="shared" si="0"/>
        <v>0</v>
      </c>
    </row>
    <row r="5" spans="1:52" ht="28.5" customHeight="1">
      <c r="A5" s="94" t="s">
        <v>133</v>
      </c>
      <c r="B5" s="137" t="s">
        <v>155</v>
      </c>
      <c r="C5" s="137"/>
      <c r="D5" s="137"/>
      <c r="E5" s="5">
        <v>5867730281.16</v>
      </c>
      <c r="F5" s="5"/>
      <c r="G5" s="5">
        <v>0</v>
      </c>
      <c r="H5" s="5"/>
      <c r="I5" s="5"/>
      <c r="J5" s="5"/>
      <c r="K5" s="5"/>
      <c r="L5" s="5"/>
      <c r="M5" s="5"/>
      <c r="N5" s="5"/>
      <c r="O5" s="5"/>
      <c r="P5" s="5">
        <f>+I5+J5+K5+L5+M5+N5+O5</f>
        <v>0</v>
      </c>
      <c r="Q5" s="5"/>
      <c r="R5" s="5"/>
      <c r="S5" s="5"/>
      <c r="T5" s="5"/>
      <c r="U5" s="5"/>
      <c r="V5" s="5"/>
      <c r="W5" s="5"/>
      <c r="X5" s="5">
        <f>+Q5+R5+S5+T5+U5+V5+W5</f>
        <v>0</v>
      </c>
      <c r="Y5" s="12">
        <f>+E5+F5-G5-H5-P5+X5</f>
        <v>5867730281.16</v>
      </c>
      <c r="Z5" s="25">
        <v>5867730281.16</v>
      </c>
      <c r="AA5" s="25">
        <v>5867730281.16</v>
      </c>
      <c r="AB5" s="25">
        <f>+Z188</f>
        <v>3056705352.8799996</v>
      </c>
      <c r="AC5" s="25">
        <f>AA190</f>
        <v>5074462969.15</v>
      </c>
      <c r="AD5" s="25">
        <f>+AB188</f>
        <v>2561520294.8799996</v>
      </c>
      <c r="AE5" s="25">
        <f>AC190</f>
        <v>5760657633.87</v>
      </c>
      <c r="AF5" s="25">
        <f>+AD188</f>
        <v>2003680253.8799996</v>
      </c>
      <c r="AG5" s="25"/>
      <c r="AH5" s="25">
        <f>+AF188</f>
        <v>1642026613.8799996</v>
      </c>
      <c r="AI5" s="25"/>
      <c r="AJ5" s="25">
        <f>+AH188</f>
        <v>1181626076.8799996</v>
      </c>
      <c r="AK5" s="25"/>
      <c r="AL5" s="25">
        <f>+AJ188</f>
        <v>538268579.8799996</v>
      </c>
      <c r="AM5" s="25"/>
      <c r="AN5" s="25">
        <f>+AL188</f>
        <v>113172748.87999964</v>
      </c>
      <c r="AO5" s="25"/>
      <c r="AP5" s="25">
        <f>+AN188</f>
        <v>471408134.87999964</v>
      </c>
      <c r="AQ5" s="25"/>
      <c r="AR5" s="25">
        <f>+AP188</f>
        <v>664475549.8799996</v>
      </c>
      <c r="AS5" s="25"/>
      <c r="AT5" s="25">
        <f>+AR188</f>
        <v>1353234418.8799996</v>
      </c>
      <c r="AU5" s="25"/>
      <c r="AV5" s="25">
        <f>+AT188</f>
        <v>1995443287.8799996</v>
      </c>
      <c r="AW5" s="25"/>
      <c r="AX5" s="25">
        <v>5867730281.16</v>
      </c>
      <c r="AY5" s="12">
        <v>5867730281.16</v>
      </c>
      <c r="AZ5" s="123">
        <f>+AY190</f>
        <v>5762786371.409999</v>
      </c>
    </row>
    <row r="6" spans="1:57" ht="28.5" customHeight="1">
      <c r="A6" s="94">
        <v>2</v>
      </c>
      <c r="B6" s="28" t="s">
        <v>1</v>
      </c>
      <c r="C6" s="28" t="s">
        <v>2</v>
      </c>
      <c r="D6" s="29"/>
      <c r="E6" s="11">
        <f aca="true" t="shared" si="1" ref="E6:AZ6">SUM(E7+E22)</f>
        <v>13494508798</v>
      </c>
      <c r="F6" s="11">
        <f t="shared" si="1"/>
        <v>0</v>
      </c>
      <c r="G6" s="11">
        <f t="shared" si="1"/>
        <v>0</v>
      </c>
      <c r="H6" s="11">
        <f t="shared" si="1"/>
        <v>0</v>
      </c>
      <c r="I6" s="11">
        <f t="shared" si="1"/>
        <v>0</v>
      </c>
      <c r="J6" s="11">
        <f t="shared" si="1"/>
        <v>0</v>
      </c>
      <c r="K6" s="11">
        <f t="shared" si="1"/>
        <v>0</v>
      </c>
      <c r="L6" s="11">
        <f t="shared" si="1"/>
        <v>0</v>
      </c>
      <c r="M6" s="11">
        <f t="shared" si="1"/>
        <v>0</v>
      </c>
      <c r="N6" s="11">
        <f t="shared" si="1"/>
        <v>0</v>
      </c>
      <c r="O6" s="11">
        <f t="shared" si="1"/>
        <v>0</v>
      </c>
      <c r="P6" s="11">
        <f t="shared" si="1"/>
        <v>0</v>
      </c>
      <c r="Q6" s="11">
        <f t="shared" si="1"/>
        <v>0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1">
        <f t="shared" si="1"/>
        <v>0</v>
      </c>
      <c r="V6" s="11">
        <f t="shared" si="1"/>
        <v>0</v>
      </c>
      <c r="W6" s="11">
        <f t="shared" si="1"/>
        <v>0</v>
      </c>
      <c r="X6" s="11">
        <f t="shared" si="1"/>
        <v>0</v>
      </c>
      <c r="Y6" s="11">
        <f t="shared" si="1"/>
        <v>13494508798</v>
      </c>
      <c r="Z6" s="30">
        <f t="shared" si="1"/>
        <v>1124542400</v>
      </c>
      <c r="AA6" s="30">
        <f t="shared" si="1"/>
        <v>54777333.41</v>
      </c>
      <c r="AB6" s="30">
        <f t="shared" si="1"/>
        <v>1124542400</v>
      </c>
      <c r="AC6" s="30">
        <f t="shared" si="1"/>
        <v>2004435174.54</v>
      </c>
      <c r="AD6" s="30">
        <f t="shared" si="1"/>
        <v>1124542400</v>
      </c>
      <c r="AE6" s="30">
        <f t="shared" si="1"/>
        <v>1119446777.6</v>
      </c>
      <c r="AF6" s="30">
        <f t="shared" si="1"/>
        <v>1124542400</v>
      </c>
      <c r="AG6" s="30">
        <f t="shared" si="1"/>
        <v>0</v>
      </c>
      <c r="AH6" s="30">
        <f t="shared" si="1"/>
        <v>1124542400</v>
      </c>
      <c r="AI6" s="30">
        <f t="shared" si="1"/>
        <v>0</v>
      </c>
      <c r="AJ6" s="30">
        <f t="shared" si="1"/>
        <v>1124542400</v>
      </c>
      <c r="AK6" s="30">
        <f t="shared" si="1"/>
        <v>0</v>
      </c>
      <c r="AL6" s="30">
        <f t="shared" si="1"/>
        <v>1124542400</v>
      </c>
      <c r="AM6" s="30">
        <f t="shared" si="1"/>
        <v>0</v>
      </c>
      <c r="AN6" s="30">
        <f t="shared" si="1"/>
        <v>1124542400</v>
      </c>
      <c r="AO6" s="30">
        <f t="shared" si="1"/>
        <v>0</v>
      </c>
      <c r="AP6" s="30">
        <f t="shared" si="1"/>
        <v>1124542400</v>
      </c>
      <c r="AQ6" s="30"/>
      <c r="AR6" s="30">
        <f t="shared" si="1"/>
        <v>1124542400</v>
      </c>
      <c r="AS6" s="30"/>
      <c r="AT6" s="30">
        <f t="shared" si="1"/>
        <v>1124542400</v>
      </c>
      <c r="AU6" s="30"/>
      <c r="AV6" s="30">
        <f t="shared" si="1"/>
        <v>1124542398</v>
      </c>
      <c r="AW6" s="30"/>
      <c r="AX6" s="124">
        <f>SUM(AX7+AX22)</f>
        <v>13494508798</v>
      </c>
      <c r="AY6" s="124">
        <f t="shared" si="1"/>
        <v>3178659285.5499997</v>
      </c>
      <c r="AZ6" s="125">
        <f t="shared" si="1"/>
        <v>10315849512.45</v>
      </c>
      <c r="BA6" s="31"/>
      <c r="BB6" s="31" t="e">
        <f>SUM(BB7+BB22)</f>
        <v>#REF!</v>
      </c>
      <c r="BD6" s="3">
        <f>Y6-AX6</f>
        <v>0</v>
      </c>
      <c r="BE6" s="3">
        <f aca="true" t="shared" si="2" ref="BE6:BE69">AX6-AZ6</f>
        <v>3178659285.549999</v>
      </c>
    </row>
    <row r="7" spans="1:57" ht="28.5" customHeight="1">
      <c r="A7" s="94" t="s">
        <v>0</v>
      </c>
      <c r="B7" s="28" t="s">
        <v>14</v>
      </c>
      <c r="C7" s="28" t="s">
        <v>3</v>
      </c>
      <c r="D7" s="29"/>
      <c r="E7" s="11">
        <f>+E8</f>
        <v>13420308798</v>
      </c>
      <c r="F7" s="11">
        <f aca="true" t="shared" si="3" ref="F7:BB7">+F8</f>
        <v>0</v>
      </c>
      <c r="G7" s="11">
        <f t="shared" si="3"/>
        <v>0</v>
      </c>
      <c r="H7" s="11">
        <f t="shared" si="3"/>
        <v>0</v>
      </c>
      <c r="I7" s="11">
        <f t="shared" si="3"/>
        <v>0</v>
      </c>
      <c r="J7" s="11">
        <f t="shared" si="3"/>
        <v>0</v>
      </c>
      <c r="K7" s="11">
        <f t="shared" si="3"/>
        <v>0</v>
      </c>
      <c r="L7" s="11">
        <f t="shared" si="3"/>
        <v>0</v>
      </c>
      <c r="M7" s="11">
        <f t="shared" si="3"/>
        <v>0</v>
      </c>
      <c r="N7" s="11">
        <f t="shared" si="3"/>
        <v>0</v>
      </c>
      <c r="O7" s="11">
        <f t="shared" si="3"/>
        <v>0</v>
      </c>
      <c r="P7" s="11">
        <f t="shared" si="3"/>
        <v>0</v>
      </c>
      <c r="Q7" s="11">
        <f t="shared" si="3"/>
        <v>0</v>
      </c>
      <c r="R7" s="11">
        <f t="shared" si="3"/>
        <v>0</v>
      </c>
      <c r="S7" s="11">
        <f t="shared" si="3"/>
        <v>0</v>
      </c>
      <c r="T7" s="11">
        <f t="shared" si="3"/>
        <v>0</v>
      </c>
      <c r="U7" s="11">
        <f t="shared" si="3"/>
        <v>0</v>
      </c>
      <c r="V7" s="11">
        <f t="shared" si="3"/>
        <v>0</v>
      </c>
      <c r="W7" s="11">
        <f t="shared" si="3"/>
        <v>0</v>
      </c>
      <c r="X7" s="11">
        <f t="shared" si="3"/>
        <v>0</v>
      </c>
      <c r="Y7" s="11">
        <f t="shared" si="3"/>
        <v>13420308798</v>
      </c>
      <c r="Z7" s="30">
        <f t="shared" si="3"/>
        <v>1118359067</v>
      </c>
      <c r="AA7" s="30">
        <f t="shared" si="3"/>
        <v>4260960.51</v>
      </c>
      <c r="AB7" s="30">
        <f t="shared" si="3"/>
        <v>1118359067</v>
      </c>
      <c r="AC7" s="30">
        <f t="shared" si="3"/>
        <v>1965395435.79</v>
      </c>
      <c r="AD7" s="30">
        <f t="shared" si="3"/>
        <v>1118359067</v>
      </c>
      <c r="AE7" s="30">
        <f t="shared" si="3"/>
        <v>1065524391.11</v>
      </c>
      <c r="AF7" s="30">
        <f t="shared" si="3"/>
        <v>1118359067</v>
      </c>
      <c r="AG7" s="30">
        <f t="shared" si="3"/>
        <v>0</v>
      </c>
      <c r="AH7" s="30">
        <f t="shared" si="3"/>
        <v>1118359067</v>
      </c>
      <c r="AI7" s="30">
        <f t="shared" si="3"/>
        <v>0</v>
      </c>
      <c r="AJ7" s="30">
        <f t="shared" si="3"/>
        <v>1118359067</v>
      </c>
      <c r="AK7" s="30">
        <f t="shared" si="3"/>
        <v>0</v>
      </c>
      <c r="AL7" s="30">
        <f t="shared" si="3"/>
        <v>1118359067</v>
      </c>
      <c r="AM7" s="30">
        <f t="shared" si="3"/>
        <v>0</v>
      </c>
      <c r="AN7" s="30">
        <f t="shared" si="3"/>
        <v>1118359067</v>
      </c>
      <c r="AO7" s="30">
        <f t="shared" si="3"/>
        <v>0</v>
      </c>
      <c r="AP7" s="30">
        <f t="shared" si="3"/>
        <v>1118359067</v>
      </c>
      <c r="AQ7" s="30"/>
      <c r="AR7" s="30">
        <f t="shared" si="3"/>
        <v>1118359067</v>
      </c>
      <c r="AS7" s="30"/>
      <c r="AT7" s="30">
        <f t="shared" si="3"/>
        <v>1118359067</v>
      </c>
      <c r="AU7" s="30"/>
      <c r="AV7" s="30">
        <f t="shared" si="3"/>
        <v>1118359061</v>
      </c>
      <c r="AW7" s="30"/>
      <c r="AX7" s="30">
        <f t="shared" si="3"/>
        <v>13420308798</v>
      </c>
      <c r="AY7" s="30">
        <f t="shared" si="3"/>
        <v>3035180787.41</v>
      </c>
      <c r="AZ7" s="96">
        <f t="shared" si="3"/>
        <v>10385128010.59</v>
      </c>
      <c r="BA7" s="31"/>
      <c r="BB7" s="31" t="e">
        <f t="shared" si="3"/>
        <v>#REF!</v>
      </c>
      <c r="BD7" s="3">
        <f aca="true" t="shared" si="4" ref="BD7:BD70">Y7-AX7</f>
        <v>0</v>
      </c>
      <c r="BE7" s="3">
        <f t="shared" si="2"/>
        <v>3035180787.41</v>
      </c>
    </row>
    <row r="8" spans="1:57" ht="28.5" customHeight="1">
      <c r="A8" s="94" t="s">
        <v>158</v>
      </c>
      <c r="B8" s="28" t="s">
        <v>15</v>
      </c>
      <c r="C8" s="28" t="s">
        <v>16</v>
      </c>
      <c r="D8" s="29"/>
      <c r="E8" s="11">
        <f aca="true" t="shared" si="5" ref="E8:AZ8">+E9+E13</f>
        <v>13420308798</v>
      </c>
      <c r="F8" s="11">
        <f t="shared" si="5"/>
        <v>0</v>
      </c>
      <c r="G8" s="11">
        <f t="shared" si="5"/>
        <v>0</v>
      </c>
      <c r="H8" s="11">
        <f t="shared" si="5"/>
        <v>0</v>
      </c>
      <c r="I8" s="11">
        <f t="shared" si="5"/>
        <v>0</v>
      </c>
      <c r="J8" s="11">
        <f t="shared" si="5"/>
        <v>0</v>
      </c>
      <c r="K8" s="11">
        <f t="shared" si="5"/>
        <v>0</v>
      </c>
      <c r="L8" s="11">
        <f t="shared" si="5"/>
        <v>0</v>
      </c>
      <c r="M8" s="11">
        <f t="shared" si="5"/>
        <v>0</v>
      </c>
      <c r="N8" s="11">
        <f t="shared" si="5"/>
        <v>0</v>
      </c>
      <c r="O8" s="11">
        <f t="shared" si="5"/>
        <v>0</v>
      </c>
      <c r="P8" s="11">
        <f t="shared" si="5"/>
        <v>0</v>
      </c>
      <c r="Q8" s="11">
        <f t="shared" si="5"/>
        <v>0</v>
      </c>
      <c r="R8" s="11">
        <f t="shared" si="5"/>
        <v>0</v>
      </c>
      <c r="S8" s="11">
        <f t="shared" si="5"/>
        <v>0</v>
      </c>
      <c r="T8" s="11">
        <f t="shared" si="5"/>
        <v>0</v>
      </c>
      <c r="U8" s="11">
        <f t="shared" si="5"/>
        <v>0</v>
      </c>
      <c r="V8" s="11">
        <f t="shared" si="5"/>
        <v>0</v>
      </c>
      <c r="W8" s="11">
        <f t="shared" si="5"/>
        <v>0</v>
      </c>
      <c r="X8" s="11">
        <f t="shared" si="5"/>
        <v>0</v>
      </c>
      <c r="Y8" s="11">
        <f t="shared" si="5"/>
        <v>13420308798</v>
      </c>
      <c r="Z8" s="30">
        <f t="shared" si="5"/>
        <v>1118359067</v>
      </c>
      <c r="AA8" s="30">
        <f t="shared" si="5"/>
        <v>4260960.51</v>
      </c>
      <c r="AB8" s="30">
        <f t="shared" si="5"/>
        <v>1118359067</v>
      </c>
      <c r="AC8" s="30">
        <f t="shared" si="5"/>
        <v>1965395435.79</v>
      </c>
      <c r="AD8" s="30">
        <f t="shared" si="5"/>
        <v>1118359067</v>
      </c>
      <c r="AE8" s="30">
        <f t="shared" si="5"/>
        <v>1065524391.11</v>
      </c>
      <c r="AF8" s="30">
        <f t="shared" si="5"/>
        <v>1118359067</v>
      </c>
      <c r="AG8" s="30">
        <f t="shared" si="5"/>
        <v>0</v>
      </c>
      <c r="AH8" s="30">
        <f t="shared" si="5"/>
        <v>1118359067</v>
      </c>
      <c r="AI8" s="30">
        <f t="shared" si="5"/>
        <v>0</v>
      </c>
      <c r="AJ8" s="30">
        <f t="shared" si="5"/>
        <v>1118359067</v>
      </c>
      <c r="AK8" s="30">
        <f t="shared" si="5"/>
        <v>0</v>
      </c>
      <c r="AL8" s="30">
        <f t="shared" si="5"/>
        <v>1118359067</v>
      </c>
      <c r="AM8" s="30">
        <f t="shared" si="5"/>
        <v>0</v>
      </c>
      <c r="AN8" s="30">
        <f t="shared" si="5"/>
        <v>1118359067</v>
      </c>
      <c r="AO8" s="30">
        <f t="shared" si="5"/>
        <v>0</v>
      </c>
      <c r="AP8" s="30">
        <f t="shared" si="5"/>
        <v>1118359067</v>
      </c>
      <c r="AQ8" s="30"/>
      <c r="AR8" s="30">
        <f t="shared" si="5"/>
        <v>1118359067</v>
      </c>
      <c r="AS8" s="30"/>
      <c r="AT8" s="30">
        <f t="shared" si="5"/>
        <v>1118359067</v>
      </c>
      <c r="AU8" s="30"/>
      <c r="AV8" s="30">
        <f t="shared" si="5"/>
        <v>1118359061</v>
      </c>
      <c r="AW8" s="30"/>
      <c r="AX8" s="30">
        <f>BG10+AX9+AX13</f>
        <v>13420308798</v>
      </c>
      <c r="AY8" s="30">
        <f t="shared" si="5"/>
        <v>3035180787.41</v>
      </c>
      <c r="AZ8" s="96">
        <f t="shared" si="5"/>
        <v>10385128010.59</v>
      </c>
      <c r="BA8" s="31"/>
      <c r="BB8" s="31" t="e">
        <f>+BB9+BB13</f>
        <v>#REF!</v>
      </c>
      <c r="BD8" s="3">
        <f t="shared" si="4"/>
        <v>0</v>
      </c>
      <c r="BE8" s="3">
        <f t="shared" si="2"/>
        <v>3035180787.41</v>
      </c>
    </row>
    <row r="9" spans="1:57" ht="28.5" customHeight="1">
      <c r="A9" s="94" t="s">
        <v>159</v>
      </c>
      <c r="B9" s="28" t="s">
        <v>22</v>
      </c>
      <c r="C9" s="28" t="s">
        <v>23</v>
      </c>
      <c r="D9" s="29"/>
      <c r="E9" s="11">
        <f>+E10</f>
        <v>300000000</v>
      </c>
      <c r="F9" s="11">
        <f aca="true" t="shared" si="6" ref="F9:U10">+F10</f>
        <v>0</v>
      </c>
      <c r="G9" s="11">
        <f t="shared" si="6"/>
        <v>0</v>
      </c>
      <c r="H9" s="11">
        <f t="shared" si="6"/>
        <v>0</v>
      </c>
      <c r="I9" s="11">
        <f t="shared" si="6"/>
        <v>0</v>
      </c>
      <c r="J9" s="11">
        <f t="shared" si="6"/>
        <v>0</v>
      </c>
      <c r="K9" s="11">
        <f t="shared" si="6"/>
        <v>0</v>
      </c>
      <c r="L9" s="11">
        <f t="shared" si="6"/>
        <v>0</v>
      </c>
      <c r="M9" s="11">
        <f t="shared" si="6"/>
        <v>0</v>
      </c>
      <c r="N9" s="11">
        <f t="shared" si="6"/>
        <v>0</v>
      </c>
      <c r="O9" s="11">
        <f t="shared" si="6"/>
        <v>0</v>
      </c>
      <c r="P9" s="11">
        <f t="shared" si="6"/>
        <v>0</v>
      </c>
      <c r="Q9" s="11">
        <f t="shared" si="6"/>
        <v>0</v>
      </c>
      <c r="R9" s="11">
        <f t="shared" si="6"/>
        <v>0</v>
      </c>
      <c r="S9" s="11">
        <f t="shared" si="6"/>
        <v>0</v>
      </c>
      <c r="T9" s="11">
        <f t="shared" si="6"/>
        <v>0</v>
      </c>
      <c r="U9" s="11">
        <f t="shared" si="6"/>
        <v>0</v>
      </c>
      <c r="V9" s="11">
        <f aca="true" t="shared" si="7" ref="V9:AK10">+V10</f>
        <v>0</v>
      </c>
      <c r="W9" s="11">
        <f t="shared" si="7"/>
        <v>0</v>
      </c>
      <c r="X9" s="11">
        <f t="shared" si="7"/>
        <v>0</v>
      </c>
      <c r="Y9" s="11">
        <f t="shared" si="7"/>
        <v>300000000</v>
      </c>
      <c r="Z9" s="30">
        <f t="shared" si="7"/>
        <v>25000000</v>
      </c>
      <c r="AA9" s="30">
        <f t="shared" si="7"/>
        <v>4260960.51</v>
      </c>
      <c r="AB9" s="30">
        <f t="shared" si="7"/>
        <v>25000000</v>
      </c>
      <c r="AC9" s="30">
        <f t="shared" si="7"/>
        <v>7242839.79</v>
      </c>
      <c r="AD9" s="30">
        <f t="shared" si="7"/>
        <v>25000000</v>
      </c>
      <c r="AE9" s="30">
        <f t="shared" si="7"/>
        <v>7288967.11</v>
      </c>
      <c r="AF9" s="30">
        <f t="shared" si="7"/>
        <v>25000000</v>
      </c>
      <c r="AG9" s="30">
        <f t="shared" si="7"/>
        <v>0</v>
      </c>
      <c r="AH9" s="30">
        <f t="shared" si="7"/>
        <v>25000000</v>
      </c>
      <c r="AI9" s="30">
        <f t="shared" si="7"/>
        <v>0</v>
      </c>
      <c r="AJ9" s="30">
        <f t="shared" si="7"/>
        <v>25000000</v>
      </c>
      <c r="AK9" s="30">
        <f t="shared" si="7"/>
        <v>0</v>
      </c>
      <c r="AL9" s="30">
        <f aca="true" t="shared" si="8" ref="AL9:AZ10">+AL10</f>
        <v>25000000</v>
      </c>
      <c r="AM9" s="30">
        <f t="shared" si="8"/>
        <v>0</v>
      </c>
      <c r="AN9" s="30">
        <f t="shared" si="8"/>
        <v>25000000</v>
      </c>
      <c r="AO9" s="30">
        <f t="shared" si="8"/>
        <v>0</v>
      </c>
      <c r="AP9" s="30">
        <f t="shared" si="8"/>
        <v>25000000</v>
      </c>
      <c r="AQ9" s="30"/>
      <c r="AR9" s="30">
        <f t="shared" si="8"/>
        <v>25000000</v>
      </c>
      <c r="AS9" s="30"/>
      <c r="AT9" s="30">
        <f t="shared" si="8"/>
        <v>25000000</v>
      </c>
      <c r="AU9" s="30"/>
      <c r="AV9" s="30">
        <f t="shared" si="8"/>
        <v>25000000</v>
      </c>
      <c r="AW9" s="30"/>
      <c r="AX9" s="30">
        <f t="shared" si="8"/>
        <v>300000000</v>
      </c>
      <c r="AY9" s="30">
        <f t="shared" si="8"/>
        <v>18792767.41</v>
      </c>
      <c r="AZ9" s="96">
        <f t="shared" si="8"/>
        <v>281207232.59</v>
      </c>
      <c r="BA9" s="31"/>
      <c r="BB9" s="31">
        <f>+BB10</f>
        <v>0</v>
      </c>
      <c r="BD9" s="3">
        <f t="shared" si="4"/>
        <v>0</v>
      </c>
      <c r="BE9" s="3">
        <f t="shared" si="2"/>
        <v>18792767.410000026</v>
      </c>
    </row>
    <row r="10" spans="1:57" ht="28.5" customHeight="1">
      <c r="A10" s="94" t="s">
        <v>160</v>
      </c>
      <c r="B10" s="28" t="s">
        <v>406</v>
      </c>
      <c r="C10" s="28" t="s">
        <v>407</v>
      </c>
      <c r="D10" s="29"/>
      <c r="E10" s="11">
        <f>+E11</f>
        <v>300000000</v>
      </c>
      <c r="F10" s="11">
        <f t="shared" si="6"/>
        <v>0</v>
      </c>
      <c r="G10" s="11">
        <f t="shared" si="6"/>
        <v>0</v>
      </c>
      <c r="H10" s="11">
        <f t="shared" si="6"/>
        <v>0</v>
      </c>
      <c r="I10" s="11">
        <f t="shared" si="6"/>
        <v>0</v>
      </c>
      <c r="J10" s="11">
        <f t="shared" si="6"/>
        <v>0</v>
      </c>
      <c r="K10" s="11">
        <f t="shared" si="6"/>
        <v>0</v>
      </c>
      <c r="L10" s="11">
        <f t="shared" si="6"/>
        <v>0</v>
      </c>
      <c r="M10" s="11">
        <f t="shared" si="6"/>
        <v>0</v>
      </c>
      <c r="N10" s="11">
        <f t="shared" si="6"/>
        <v>0</v>
      </c>
      <c r="O10" s="11">
        <f t="shared" si="6"/>
        <v>0</v>
      </c>
      <c r="P10" s="11">
        <f t="shared" si="6"/>
        <v>0</v>
      </c>
      <c r="Q10" s="11">
        <f t="shared" si="6"/>
        <v>0</v>
      </c>
      <c r="R10" s="11">
        <f t="shared" si="6"/>
        <v>0</v>
      </c>
      <c r="S10" s="11">
        <f t="shared" si="6"/>
        <v>0</v>
      </c>
      <c r="T10" s="11">
        <f t="shared" si="6"/>
        <v>0</v>
      </c>
      <c r="U10" s="11">
        <f t="shared" si="6"/>
        <v>0</v>
      </c>
      <c r="V10" s="11">
        <f t="shared" si="7"/>
        <v>0</v>
      </c>
      <c r="W10" s="11">
        <f t="shared" si="7"/>
        <v>0</v>
      </c>
      <c r="X10" s="11">
        <f t="shared" si="7"/>
        <v>0</v>
      </c>
      <c r="Y10" s="11">
        <f t="shared" si="7"/>
        <v>300000000</v>
      </c>
      <c r="Z10" s="30">
        <f t="shared" si="7"/>
        <v>25000000</v>
      </c>
      <c r="AA10" s="30">
        <f t="shared" si="7"/>
        <v>4260960.51</v>
      </c>
      <c r="AB10" s="30">
        <f t="shared" si="7"/>
        <v>25000000</v>
      </c>
      <c r="AC10" s="30">
        <f t="shared" si="7"/>
        <v>7242839.79</v>
      </c>
      <c r="AD10" s="30">
        <f t="shared" si="7"/>
        <v>25000000</v>
      </c>
      <c r="AE10" s="30">
        <f t="shared" si="7"/>
        <v>7288967.11</v>
      </c>
      <c r="AF10" s="30">
        <f t="shared" si="7"/>
        <v>25000000</v>
      </c>
      <c r="AG10" s="30">
        <f t="shared" si="7"/>
        <v>0</v>
      </c>
      <c r="AH10" s="30">
        <f t="shared" si="7"/>
        <v>25000000</v>
      </c>
      <c r="AI10" s="30">
        <f t="shared" si="7"/>
        <v>0</v>
      </c>
      <c r="AJ10" s="30">
        <f t="shared" si="7"/>
        <v>25000000</v>
      </c>
      <c r="AK10" s="30">
        <f t="shared" si="7"/>
        <v>0</v>
      </c>
      <c r="AL10" s="30">
        <f t="shared" si="8"/>
        <v>25000000</v>
      </c>
      <c r="AM10" s="30">
        <f t="shared" si="8"/>
        <v>0</v>
      </c>
      <c r="AN10" s="30">
        <f t="shared" si="8"/>
        <v>25000000</v>
      </c>
      <c r="AO10" s="30">
        <f t="shared" si="8"/>
        <v>0</v>
      </c>
      <c r="AP10" s="30">
        <f t="shared" si="8"/>
        <v>25000000</v>
      </c>
      <c r="AQ10" s="30"/>
      <c r="AR10" s="30">
        <f t="shared" si="8"/>
        <v>25000000</v>
      </c>
      <c r="AS10" s="30"/>
      <c r="AT10" s="30">
        <f t="shared" si="8"/>
        <v>25000000</v>
      </c>
      <c r="AU10" s="30"/>
      <c r="AV10" s="30">
        <f t="shared" si="8"/>
        <v>25000000</v>
      </c>
      <c r="AW10" s="30"/>
      <c r="AX10" s="30">
        <f t="shared" si="8"/>
        <v>300000000</v>
      </c>
      <c r="AY10" s="30">
        <f t="shared" si="8"/>
        <v>18792767.41</v>
      </c>
      <c r="AZ10" s="96">
        <f t="shared" si="8"/>
        <v>281207232.59</v>
      </c>
      <c r="BA10" s="31"/>
      <c r="BB10" s="31">
        <f>+BB11</f>
        <v>0</v>
      </c>
      <c r="BD10" s="3">
        <f t="shared" si="4"/>
        <v>0</v>
      </c>
      <c r="BE10" s="3">
        <f t="shared" si="2"/>
        <v>18792767.410000026</v>
      </c>
    </row>
    <row r="11" spans="1:57" ht="34.5" customHeight="1">
      <c r="A11" s="94" t="s">
        <v>161</v>
      </c>
      <c r="B11" s="28" t="s">
        <v>408</v>
      </c>
      <c r="C11" s="28" t="s">
        <v>409</v>
      </c>
      <c r="D11" s="29"/>
      <c r="E11" s="11">
        <f aca="true" t="shared" si="9" ref="E11:AZ11">SUM(E12:E12)</f>
        <v>300000000</v>
      </c>
      <c r="F11" s="11">
        <f t="shared" si="9"/>
        <v>0</v>
      </c>
      <c r="G11" s="11">
        <f t="shared" si="9"/>
        <v>0</v>
      </c>
      <c r="H11" s="11">
        <f t="shared" si="9"/>
        <v>0</v>
      </c>
      <c r="I11" s="11">
        <f t="shared" si="9"/>
        <v>0</v>
      </c>
      <c r="J11" s="11">
        <f t="shared" si="9"/>
        <v>0</v>
      </c>
      <c r="K11" s="11">
        <f t="shared" si="9"/>
        <v>0</v>
      </c>
      <c r="L11" s="11">
        <f t="shared" si="9"/>
        <v>0</v>
      </c>
      <c r="M11" s="11">
        <f t="shared" si="9"/>
        <v>0</v>
      </c>
      <c r="N11" s="11">
        <f t="shared" si="9"/>
        <v>0</v>
      </c>
      <c r="O11" s="11">
        <f t="shared" si="9"/>
        <v>0</v>
      </c>
      <c r="P11" s="11">
        <f t="shared" si="9"/>
        <v>0</v>
      </c>
      <c r="Q11" s="11">
        <f t="shared" si="9"/>
        <v>0</v>
      </c>
      <c r="R11" s="11">
        <f t="shared" si="9"/>
        <v>0</v>
      </c>
      <c r="S11" s="11">
        <f t="shared" si="9"/>
        <v>0</v>
      </c>
      <c r="T11" s="11">
        <f t="shared" si="9"/>
        <v>0</v>
      </c>
      <c r="U11" s="11">
        <f t="shared" si="9"/>
        <v>0</v>
      </c>
      <c r="V11" s="11">
        <f t="shared" si="9"/>
        <v>0</v>
      </c>
      <c r="W11" s="11">
        <f t="shared" si="9"/>
        <v>0</v>
      </c>
      <c r="X11" s="11">
        <f t="shared" si="9"/>
        <v>0</v>
      </c>
      <c r="Y11" s="11">
        <f t="shared" si="9"/>
        <v>300000000</v>
      </c>
      <c r="Z11" s="30">
        <f t="shared" si="9"/>
        <v>25000000</v>
      </c>
      <c r="AA11" s="30">
        <f t="shared" si="9"/>
        <v>4260960.51</v>
      </c>
      <c r="AB11" s="30">
        <f t="shared" si="9"/>
        <v>25000000</v>
      </c>
      <c r="AC11" s="30">
        <f t="shared" si="9"/>
        <v>7242839.79</v>
      </c>
      <c r="AD11" s="30">
        <f t="shared" si="9"/>
        <v>25000000</v>
      </c>
      <c r="AE11" s="30">
        <f t="shared" si="9"/>
        <v>7288967.11</v>
      </c>
      <c r="AF11" s="30">
        <f t="shared" si="9"/>
        <v>25000000</v>
      </c>
      <c r="AG11" s="30">
        <f t="shared" si="9"/>
        <v>0</v>
      </c>
      <c r="AH11" s="30">
        <f t="shared" si="9"/>
        <v>25000000</v>
      </c>
      <c r="AI11" s="30">
        <f t="shared" si="9"/>
        <v>0</v>
      </c>
      <c r="AJ11" s="30">
        <f t="shared" si="9"/>
        <v>25000000</v>
      </c>
      <c r="AK11" s="30">
        <f t="shared" si="9"/>
        <v>0</v>
      </c>
      <c r="AL11" s="30">
        <f t="shared" si="9"/>
        <v>25000000</v>
      </c>
      <c r="AM11" s="30">
        <f t="shared" si="9"/>
        <v>0</v>
      </c>
      <c r="AN11" s="30">
        <f t="shared" si="9"/>
        <v>25000000</v>
      </c>
      <c r="AO11" s="30">
        <f t="shared" si="9"/>
        <v>0</v>
      </c>
      <c r="AP11" s="30">
        <f t="shared" si="9"/>
        <v>25000000</v>
      </c>
      <c r="AQ11" s="30"/>
      <c r="AR11" s="30">
        <f t="shared" si="9"/>
        <v>25000000</v>
      </c>
      <c r="AS11" s="30"/>
      <c r="AT11" s="30">
        <f t="shared" si="9"/>
        <v>25000000</v>
      </c>
      <c r="AU11" s="30"/>
      <c r="AV11" s="30">
        <f t="shared" si="9"/>
        <v>25000000</v>
      </c>
      <c r="AW11" s="30"/>
      <c r="AX11" s="30">
        <f t="shared" si="9"/>
        <v>300000000</v>
      </c>
      <c r="AY11" s="30">
        <f t="shared" si="9"/>
        <v>18792767.41</v>
      </c>
      <c r="AZ11" s="96">
        <f t="shared" si="9"/>
        <v>281207232.59</v>
      </c>
      <c r="BA11" s="31"/>
      <c r="BB11" s="31">
        <f>SUM(BB12:BB12)</f>
        <v>0</v>
      </c>
      <c r="BD11" s="3">
        <f t="shared" si="4"/>
        <v>0</v>
      </c>
      <c r="BE11" s="3">
        <f t="shared" si="2"/>
        <v>18792767.410000026</v>
      </c>
    </row>
    <row r="12" spans="1:57" ht="22.5">
      <c r="A12" s="85" t="s">
        <v>162</v>
      </c>
      <c r="B12" s="32" t="s">
        <v>410</v>
      </c>
      <c r="C12" s="33" t="s">
        <v>411</v>
      </c>
      <c r="D12" s="34" t="s">
        <v>412</v>
      </c>
      <c r="E12" s="12">
        <v>300000000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>+I12+J12+K12+L12+M12+N12+O12</f>
        <v>0</v>
      </c>
      <c r="Q12" s="5"/>
      <c r="R12" s="5"/>
      <c r="S12" s="5"/>
      <c r="T12" s="5"/>
      <c r="U12" s="5"/>
      <c r="V12" s="5"/>
      <c r="W12" s="5"/>
      <c r="X12" s="5">
        <f>+Q12+R12+S12+T12+U12+V12+W12</f>
        <v>0</v>
      </c>
      <c r="Y12" s="12">
        <f>+E12+F12-G12-H12-P12+X12</f>
        <v>300000000</v>
      </c>
      <c r="Z12" s="12">
        <v>25000000</v>
      </c>
      <c r="AA12" s="12">
        <v>4260960.51</v>
      </c>
      <c r="AB12" s="12">
        <v>25000000</v>
      </c>
      <c r="AC12" s="12">
        <v>7242839.79</v>
      </c>
      <c r="AD12" s="12">
        <v>25000000</v>
      </c>
      <c r="AE12" s="12">
        <v>7288967.11</v>
      </c>
      <c r="AF12" s="12">
        <v>25000000</v>
      </c>
      <c r="AG12" s="12"/>
      <c r="AH12" s="12">
        <v>25000000</v>
      </c>
      <c r="AI12" s="12"/>
      <c r="AJ12" s="12">
        <v>25000000</v>
      </c>
      <c r="AK12" s="12"/>
      <c r="AL12" s="12">
        <v>25000000</v>
      </c>
      <c r="AM12" s="12"/>
      <c r="AN12" s="12">
        <v>25000000</v>
      </c>
      <c r="AO12" s="12"/>
      <c r="AP12" s="12">
        <v>25000000</v>
      </c>
      <c r="AQ12" s="12"/>
      <c r="AR12" s="12">
        <v>25000000</v>
      </c>
      <c r="AS12" s="12"/>
      <c r="AT12" s="12">
        <v>25000000</v>
      </c>
      <c r="AU12" s="12"/>
      <c r="AV12" s="12">
        <v>25000000</v>
      </c>
      <c r="AW12" s="12"/>
      <c r="AX12" s="12">
        <f>+Z12+AB12+AD12+AF12+AH12+AJ12+AL12+AN12+AP12+AR12+AT12+AV12</f>
        <v>300000000</v>
      </c>
      <c r="AY12" s="12">
        <f>AW12+AU12+AS12+AQ12+AO12+AM12+AK12+AI12+AG12+AE12+AC12+AA12</f>
        <v>18792767.41</v>
      </c>
      <c r="AZ12" s="97">
        <f>+Y12-AY12</f>
        <v>281207232.59</v>
      </c>
      <c r="BB12" s="35">
        <f>+Y12-AX12</f>
        <v>0</v>
      </c>
      <c r="BD12" s="3">
        <f t="shared" si="4"/>
        <v>0</v>
      </c>
      <c r="BE12" s="3">
        <f t="shared" si="2"/>
        <v>18792767.410000026</v>
      </c>
    </row>
    <row r="13" spans="1:57" ht="28.5" customHeight="1">
      <c r="A13" s="94" t="s">
        <v>163</v>
      </c>
      <c r="B13" s="28" t="s">
        <v>17</v>
      </c>
      <c r="C13" s="28" t="s">
        <v>18</v>
      </c>
      <c r="D13" s="29"/>
      <c r="E13" s="11">
        <f>E14</f>
        <v>13120308798</v>
      </c>
      <c r="F13" s="11">
        <f aca="true" t="shared" si="10" ref="F13:AZ13">F14</f>
        <v>0</v>
      </c>
      <c r="G13" s="11">
        <f t="shared" si="10"/>
        <v>0</v>
      </c>
      <c r="H13" s="11">
        <f t="shared" si="10"/>
        <v>0</v>
      </c>
      <c r="I13" s="11">
        <f t="shared" si="10"/>
        <v>0</v>
      </c>
      <c r="J13" s="11">
        <f t="shared" si="10"/>
        <v>0</v>
      </c>
      <c r="K13" s="11">
        <f t="shared" si="10"/>
        <v>0</v>
      </c>
      <c r="L13" s="11">
        <f t="shared" si="10"/>
        <v>0</v>
      </c>
      <c r="M13" s="11">
        <f t="shared" si="10"/>
        <v>0</v>
      </c>
      <c r="N13" s="11">
        <f t="shared" si="10"/>
        <v>0</v>
      </c>
      <c r="O13" s="11">
        <f t="shared" si="10"/>
        <v>0</v>
      </c>
      <c r="P13" s="11">
        <f t="shared" si="10"/>
        <v>0</v>
      </c>
      <c r="Q13" s="11">
        <f t="shared" si="10"/>
        <v>0</v>
      </c>
      <c r="R13" s="11">
        <f t="shared" si="10"/>
        <v>0</v>
      </c>
      <c r="S13" s="11">
        <f t="shared" si="10"/>
        <v>0</v>
      </c>
      <c r="T13" s="11">
        <f t="shared" si="10"/>
        <v>0</v>
      </c>
      <c r="U13" s="11">
        <f t="shared" si="10"/>
        <v>0</v>
      </c>
      <c r="V13" s="11">
        <f t="shared" si="10"/>
        <v>0</v>
      </c>
      <c r="W13" s="11">
        <f t="shared" si="10"/>
        <v>0</v>
      </c>
      <c r="X13" s="11">
        <f t="shared" si="10"/>
        <v>0</v>
      </c>
      <c r="Y13" s="11">
        <f t="shared" si="10"/>
        <v>13120308798</v>
      </c>
      <c r="Z13" s="30">
        <f t="shared" si="10"/>
        <v>1093359067</v>
      </c>
      <c r="AA13" s="30">
        <f t="shared" si="10"/>
        <v>0</v>
      </c>
      <c r="AB13" s="30">
        <f t="shared" si="10"/>
        <v>1093359067</v>
      </c>
      <c r="AC13" s="30">
        <f t="shared" si="10"/>
        <v>1958152596</v>
      </c>
      <c r="AD13" s="30">
        <f t="shared" si="10"/>
        <v>1093359067</v>
      </c>
      <c r="AE13" s="30">
        <f t="shared" si="10"/>
        <v>1058235424</v>
      </c>
      <c r="AF13" s="30">
        <f t="shared" si="10"/>
        <v>1093359067</v>
      </c>
      <c r="AG13" s="30">
        <f t="shared" si="10"/>
        <v>0</v>
      </c>
      <c r="AH13" s="30">
        <f t="shared" si="10"/>
        <v>1093359067</v>
      </c>
      <c r="AI13" s="30">
        <f t="shared" si="10"/>
        <v>0</v>
      </c>
      <c r="AJ13" s="30">
        <f t="shared" si="10"/>
        <v>1093359067</v>
      </c>
      <c r="AK13" s="30">
        <f t="shared" si="10"/>
        <v>0</v>
      </c>
      <c r="AL13" s="30">
        <f t="shared" si="10"/>
        <v>1093359067</v>
      </c>
      <c r="AM13" s="30">
        <f t="shared" si="10"/>
        <v>0</v>
      </c>
      <c r="AN13" s="30">
        <f t="shared" si="10"/>
        <v>1093359067</v>
      </c>
      <c r="AO13" s="30">
        <f t="shared" si="10"/>
        <v>0</v>
      </c>
      <c r="AP13" s="30">
        <f t="shared" si="10"/>
        <v>1093359067</v>
      </c>
      <c r="AQ13" s="30"/>
      <c r="AR13" s="30">
        <f t="shared" si="10"/>
        <v>1093359067</v>
      </c>
      <c r="AS13" s="30"/>
      <c r="AT13" s="30">
        <f t="shared" si="10"/>
        <v>1093359067</v>
      </c>
      <c r="AU13" s="30"/>
      <c r="AV13" s="30">
        <f t="shared" si="10"/>
        <v>1093359061</v>
      </c>
      <c r="AW13" s="30"/>
      <c r="AX13" s="30">
        <f t="shared" si="10"/>
        <v>13120308798</v>
      </c>
      <c r="AY13" s="30">
        <f t="shared" si="10"/>
        <v>3016388020</v>
      </c>
      <c r="AZ13" s="96">
        <f t="shared" si="10"/>
        <v>10103920778</v>
      </c>
      <c r="BA13" s="31"/>
      <c r="BB13" s="31" t="e">
        <f>+BB14+#REF!+#REF!</f>
        <v>#REF!</v>
      </c>
      <c r="BD13" s="3">
        <f t="shared" si="4"/>
        <v>0</v>
      </c>
      <c r="BE13" s="3">
        <f t="shared" si="2"/>
        <v>3016388020</v>
      </c>
    </row>
    <row r="14" spans="1:57" ht="28.5" customHeight="1">
      <c r="A14" s="94" t="s">
        <v>164</v>
      </c>
      <c r="B14" s="28" t="s">
        <v>24</v>
      </c>
      <c r="C14" s="28" t="s">
        <v>25</v>
      </c>
      <c r="D14" s="29"/>
      <c r="E14" s="11">
        <f aca="true" t="shared" si="11" ref="E14:AZ14">E15+E17</f>
        <v>13120308798</v>
      </c>
      <c r="F14" s="11">
        <f t="shared" si="11"/>
        <v>0</v>
      </c>
      <c r="G14" s="11">
        <f t="shared" si="11"/>
        <v>0</v>
      </c>
      <c r="H14" s="11">
        <f t="shared" si="11"/>
        <v>0</v>
      </c>
      <c r="I14" s="11">
        <f t="shared" si="11"/>
        <v>0</v>
      </c>
      <c r="J14" s="11">
        <f t="shared" si="11"/>
        <v>0</v>
      </c>
      <c r="K14" s="11">
        <f t="shared" si="11"/>
        <v>0</v>
      </c>
      <c r="L14" s="11">
        <f t="shared" si="11"/>
        <v>0</v>
      </c>
      <c r="M14" s="11">
        <f t="shared" si="11"/>
        <v>0</v>
      </c>
      <c r="N14" s="11">
        <f t="shared" si="11"/>
        <v>0</v>
      </c>
      <c r="O14" s="11">
        <f t="shared" si="11"/>
        <v>0</v>
      </c>
      <c r="P14" s="11">
        <f t="shared" si="11"/>
        <v>0</v>
      </c>
      <c r="Q14" s="11">
        <f t="shared" si="11"/>
        <v>0</v>
      </c>
      <c r="R14" s="11">
        <f t="shared" si="11"/>
        <v>0</v>
      </c>
      <c r="S14" s="11">
        <f t="shared" si="11"/>
        <v>0</v>
      </c>
      <c r="T14" s="11">
        <f t="shared" si="11"/>
        <v>0</v>
      </c>
      <c r="U14" s="11">
        <f t="shared" si="11"/>
        <v>0</v>
      </c>
      <c r="V14" s="11">
        <f t="shared" si="11"/>
        <v>0</v>
      </c>
      <c r="W14" s="11">
        <f t="shared" si="11"/>
        <v>0</v>
      </c>
      <c r="X14" s="11">
        <f t="shared" si="11"/>
        <v>0</v>
      </c>
      <c r="Y14" s="11">
        <f t="shared" si="11"/>
        <v>13120308798</v>
      </c>
      <c r="Z14" s="30">
        <f t="shared" si="11"/>
        <v>1093359067</v>
      </c>
      <c r="AA14" s="30">
        <f>AA15+AA17</f>
        <v>0</v>
      </c>
      <c r="AB14" s="30">
        <f t="shared" si="11"/>
        <v>1093359067</v>
      </c>
      <c r="AC14" s="30">
        <f t="shared" si="11"/>
        <v>1958152596</v>
      </c>
      <c r="AD14" s="30">
        <f t="shared" si="11"/>
        <v>1093359067</v>
      </c>
      <c r="AE14" s="30">
        <f t="shared" si="11"/>
        <v>1058235424</v>
      </c>
      <c r="AF14" s="30">
        <f t="shared" si="11"/>
        <v>1093359067</v>
      </c>
      <c r="AG14" s="30">
        <f t="shared" si="11"/>
        <v>0</v>
      </c>
      <c r="AH14" s="30">
        <f t="shared" si="11"/>
        <v>1093359067</v>
      </c>
      <c r="AI14" s="30">
        <f t="shared" si="11"/>
        <v>0</v>
      </c>
      <c r="AJ14" s="30">
        <f t="shared" si="11"/>
        <v>1093359067</v>
      </c>
      <c r="AK14" s="30">
        <f t="shared" si="11"/>
        <v>0</v>
      </c>
      <c r="AL14" s="30">
        <f t="shared" si="11"/>
        <v>1093359067</v>
      </c>
      <c r="AM14" s="30">
        <f t="shared" si="11"/>
        <v>0</v>
      </c>
      <c r="AN14" s="30">
        <f t="shared" si="11"/>
        <v>1093359067</v>
      </c>
      <c r="AO14" s="30">
        <f t="shared" si="11"/>
        <v>0</v>
      </c>
      <c r="AP14" s="30">
        <f t="shared" si="11"/>
        <v>1093359067</v>
      </c>
      <c r="AQ14" s="30"/>
      <c r="AR14" s="30">
        <f t="shared" si="11"/>
        <v>1093359067</v>
      </c>
      <c r="AS14" s="30"/>
      <c r="AT14" s="30">
        <f t="shared" si="11"/>
        <v>1093359067</v>
      </c>
      <c r="AU14" s="30"/>
      <c r="AV14" s="30">
        <f t="shared" si="11"/>
        <v>1093359061</v>
      </c>
      <c r="AW14" s="30"/>
      <c r="AX14" s="30">
        <f t="shared" si="11"/>
        <v>13120308798</v>
      </c>
      <c r="AY14" s="30">
        <f t="shared" si="11"/>
        <v>3016388020</v>
      </c>
      <c r="AZ14" s="96">
        <f t="shared" si="11"/>
        <v>10103920778</v>
      </c>
      <c r="BA14" s="31"/>
      <c r="BB14" s="31">
        <f>+BB15</f>
        <v>0</v>
      </c>
      <c r="BD14" s="3">
        <f t="shared" si="4"/>
        <v>0</v>
      </c>
      <c r="BE14" s="3">
        <f t="shared" si="2"/>
        <v>3016388020</v>
      </c>
    </row>
    <row r="15" spans="1:57" ht="11.25">
      <c r="A15" s="94" t="s">
        <v>165</v>
      </c>
      <c r="B15" s="28" t="s">
        <v>234</v>
      </c>
      <c r="C15" s="28" t="s">
        <v>233</v>
      </c>
      <c r="D15" s="29"/>
      <c r="E15" s="11">
        <f aca="true" t="shared" si="12" ref="E15:AZ15">SUM(E16:E16)</f>
        <v>1899819023</v>
      </c>
      <c r="F15" s="11">
        <f t="shared" si="12"/>
        <v>0</v>
      </c>
      <c r="G15" s="11">
        <f t="shared" si="12"/>
        <v>0</v>
      </c>
      <c r="H15" s="11">
        <f t="shared" si="12"/>
        <v>0</v>
      </c>
      <c r="I15" s="11">
        <f t="shared" si="12"/>
        <v>0</v>
      </c>
      <c r="J15" s="11">
        <f t="shared" si="12"/>
        <v>0</v>
      </c>
      <c r="K15" s="11">
        <f t="shared" si="12"/>
        <v>0</v>
      </c>
      <c r="L15" s="11">
        <f t="shared" si="12"/>
        <v>0</v>
      </c>
      <c r="M15" s="11">
        <f t="shared" si="12"/>
        <v>0</v>
      </c>
      <c r="N15" s="11">
        <f t="shared" si="12"/>
        <v>0</v>
      </c>
      <c r="O15" s="11">
        <f t="shared" si="12"/>
        <v>0</v>
      </c>
      <c r="P15" s="11">
        <f t="shared" si="12"/>
        <v>0</v>
      </c>
      <c r="Q15" s="11">
        <f t="shared" si="12"/>
        <v>0</v>
      </c>
      <c r="R15" s="11">
        <f t="shared" si="12"/>
        <v>0</v>
      </c>
      <c r="S15" s="11">
        <f t="shared" si="12"/>
        <v>0</v>
      </c>
      <c r="T15" s="11">
        <f t="shared" si="12"/>
        <v>0</v>
      </c>
      <c r="U15" s="11">
        <f t="shared" si="12"/>
        <v>0</v>
      </c>
      <c r="V15" s="11">
        <f t="shared" si="12"/>
        <v>0</v>
      </c>
      <c r="W15" s="11">
        <f t="shared" si="12"/>
        <v>0</v>
      </c>
      <c r="X15" s="11">
        <f t="shared" si="12"/>
        <v>0</v>
      </c>
      <c r="Y15" s="11">
        <f t="shared" si="12"/>
        <v>1899819023</v>
      </c>
      <c r="Z15" s="30">
        <f t="shared" si="12"/>
        <v>158318252</v>
      </c>
      <c r="AA15" s="30">
        <f t="shared" si="12"/>
        <v>0</v>
      </c>
      <c r="AB15" s="30">
        <f t="shared" si="12"/>
        <v>158318252</v>
      </c>
      <c r="AC15" s="30">
        <f t="shared" si="12"/>
        <v>158318252</v>
      </c>
      <c r="AD15" s="30">
        <f t="shared" si="12"/>
        <v>158318252</v>
      </c>
      <c r="AE15" s="30">
        <f t="shared" si="12"/>
        <v>158318252</v>
      </c>
      <c r="AF15" s="30">
        <f t="shared" si="12"/>
        <v>158318252</v>
      </c>
      <c r="AG15" s="30">
        <f t="shared" si="12"/>
        <v>0</v>
      </c>
      <c r="AH15" s="30">
        <f t="shared" si="12"/>
        <v>158318252</v>
      </c>
      <c r="AI15" s="30">
        <f t="shared" si="12"/>
        <v>0</v>
      </c>
      <c r="AJ15" s="30">
        <f t="shared" si="12"/>
        <v>158318252</v>
      </c>
      <c r="AK15" s="30">
        <f t="shared" si="12"/>
        <v>0</v>
      </c>
      <c r="AL15" s="30">
        <f t="shared" si="12"/>
        <v>158318252</v>
      </c>
      <c r="AM15" s="30">
        <f t="shared" si="12"/>
        <v>0</v>
      </c>
      <c r="AN15" s="30">
        <f t="shared" si="12"/>
        <v>158318252</v>
      </c>
      <c r="AO15" s="30">
        <f t="shared" si="12"/>
        <v>0</v>
      </c>
      <c r="AP15" s="30">
        <f t="shared" si="12"/>
        <v>158318252</v>
      </c>
      <c r="AQ15" s="30"/>
      <c r="AR15" s="30">
        <f t="shared" si="12"/>
        <v>158318252</v>
      </c>
      <c r="AS15" s="30"/>
      <c r="AT15" s="30">
        <f t="shared" si="12"/>
        <v>158318252</v>
      </c>
      <c r="AU15" s="30"/>
      <c r="AV15" s="30">
        <f t="shared" si="12"/>
        <v>158318251</v>
      </c>
      <c r="AW15" s="30"/>
      <c r="AX15" s="30">
        <f t="shared" si="12"/>
        <v>1899819023</v>
      </c>
      <c r="AY15" s="30">
        <f t="shared" si="12"/>
        <v>316636504</v>
      </c>
      <c r="AZ15" s="96">
        <f t="shared" si="12"/>
        <v>1583182519</v>
      </c>
      <c r="BA15" s="31"/>
      <c r="BB15" s="31">
        <f>SUM(BB16:BB16)</f>
        <v>0</v>
      </c>
      <c r="BD15" s="3">
        <f t="shared" si="4"/>
        <v>0</v>
      </c>
      <c r="BE15" s="3">
        <f t="shared" si="2"/>
        <v>316636504</v>
      </c>
    </row>
    <row r="16" spans="1:57" ht="11.25">
      <c r="A16" s="85" t="s">
        <v>166</v>
      </c>
      <c r="B16" s="32" t="s">
        <v>235</v>
      </c>
      <c r="C16" s="32" t="s">
        <v>413</v>
      </c>
      <c r="D16" s="34" t="s">
        <v>277</v>
      </c>
      <c r="E16" s="12">
        <v>1899819023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>+I16+J16+K16+L16+M16+N16+O16</f>
        <v>0</v>
      </c>
      <c r="Q16" s="5"/>
      <c r="R16" s="5"/>
      <c r="S16" s="5"/>
      <c r="T16" s="5"/>
      <c r="U16" s="5"/>
      <c r="V16" s="5"/>
      <c r="W16" s="5"/>
      <c r="X16" s="5">
        <f>+Q16+R16+S16+T16+U16+V16+W16</f>
        <v>0</v>
      </c>
      <c r="Y16" s="12">
        <f>+E16+F16-G16-H16-P16+X16</f>
        <v>1899819023</v>
      </c>
      <c r="Z16" s="12">
        <v>158318252</v>
      </c>
      <c r="AA16" s="12"/>
      <c r="AB16" s="12">
        <v>158318252</v>
      </c>
      <c r="AC16" s="12">
        <v>158318252</v>
      </c>
      <c r="AD16" s="12">
        <v>158318252</v>
      </c>
      <c r="AE16" s="12">
        <v>158318252</v>
      </c>
      <c r="AF16" s="12">
        <v>158318252</v>
      </c>
      <c r="AG16" s="12"/>
      <c r="AH16" s="12">
        <v>158318252</v>
      </c>
      <c r="AI16" s="12"/>
      <c r="AJ16" s="12">
        <v>158318252</v>
      </c>
      <c r="AK16" s="12"/>
      <c r="AL16" s="12">
        <v>158318252</v>
      </c>
      <c r="AM16" s="12"/>
      <c r="AN16" s="12">
        <v>158318252</v>
      </c>
      <c r="AO16" s="12"/>
      <c r="AP16" s="12">
        <v>158318252</v>
      </c>
      <c r="AQ16" s="12"/>
      <c r="AR16" s="12">
        <v>158318252</v>
      </c>
      <c r="AS16" s="12"/>
      <c r="AT16" s="12">
        <v>158318252</v>
      </c>
      <c r="AU16" s="12"/>
      <c r="AV16" s="12">
        <v>158318251</v>
      </c>
      <c r="AW16" s="12"/>
      <c r="AX16" s="12">
        <f>+Z16+AB16+AD16+AF16+AH16+AJ16+AL16+AN16+AP16+AR16+AT16+AV16</f>
        <v>1899819023</v>
      </c>
      <c r="AY16" s="12">
        <f>AW16+AU16+AS16+AQ16+AO16+AM16+AK16+AI16+AG16+AE16+AC16+AA16</f>
        <v>316636504</v>
      </c>
      <c r="AZ16" s="98">
        <f>+Y16-AY16</f>
        <v>1583182519</v>
      </c>
      <c r="BB16" s="35">
        <f>+Y16-AX16</f>
        <v>0</v>
      </c>
      <c r="BD16" s="3">
        <f t="shared" si="4"/>
        <v>0</v>
      </c>
      <c r="BE16" s="3">
        <f t="shared" si="2"/>
        <v>316636504</v>
      </c>
    </row>
    <row r="17" spans="1:57" ht="28.5" customHeight="1">
      <c r="A17" s="94" t="s">
        <v>241</v>
      </c>
      <c r="B17" s="28" t="s">
        <v>26</v>
      </c>
      <c r="C17" s="28" t="s">
        <v>27</v>
      </c>
      <c r="D17" s="29"/>
      <c r="E17" s="11">
        <f>SUM(E18:E21)</f>
        <v>11220489775</v>
      </c>
      <c r="F17" s="11">
        <f aca="true" t="shared" si="13" ref="F17:BB17">SUM(F18:F21)</f>
        <v>0</v>
      </c>
      <c r="G17" s="11">
        <f t="shared" si="13"/>
        <v>0</v>
      </c>
      <c r="H17" s="11">
        <f t="shared" si="13"/>
        <v>0</v>
      </c>
      <c r="I17" s="11">
        <f t="shared" si="13"/>
        <v>0</v>
      </c>
      <c r="J17" s="11">
        <f t="shared" si="13"/>
        <v>0</v>
      </c>
      <c r="K17" s="11">
        <f t="shared" si="13"/>
        <v>0</v>
      </c>
      <c r="L17" s="11">
        <f t="shared" si="13"/>
        <v>0</v>
      </c>
      <c r="M17" s="11">
        <f t="shared" si="13"/>
        <v>0</v>
      </c>
      <c r="N17" s="11">
        <f t="shared" si="13"/>
        <v>0</v>
      </c>
      <c r="O17" s="11">
        <f t="shared" si="13"/>
        <v>0</v>
      </c>
      <c r="P17" s="11">
        <f t="shared" si="13"/>
        <v>0</v>
      </c>
      <c r="Q17" s="11">
        <f t="shared" si="13"/>
        <v>0</v>
      </c>
      <c r="R17" s="11">
        <f t="shared" si="13"/>
        <v>0</v>
      </c>
      <c r="S17" s="11">
        <f t="shared" si="13"/>
        <v>0</v>
      </c>
      <c r="T17" s="11">
        <f t="shared" si="13"/>
        <v>0</v>
      </c>
      <c r="U17" s="11">
        <f t="shared" si="13"/>
        <v>0</v>
      </c>
      <c r="V17" s="11">
        <f t="shared" si="13"/>
        <v>0</v>
      </c>
      <c r="W17" s="11">
        <f t="shared" si="13"/>
        <v>0</v>
      </c>
      <c r="X17" s="11">
        <f t="shared" si="13"/>
        <v>0</v>
      </c>
      <c r="Y17" s="11">
        <f t="shared" si="13"/>
        <v>11220489775</v>
      </c>
      <c r="Z17" s="30">
        <f t="shared" si="13"/>
        <v>935040815</v>
      </c>
      <c r="AA17" s="30">
        <f t="shared" si="13"/>
        <v>0</v>
      </c>
      <c r="AB17" s="30">
        <f t="shared" si="13"/>
        <v>935040815</v>
      </c>
      <c r="AC17" s="30">
        <f t="shared" si="13"/>
        <v>1799834344</v>
      </c>
      <c r="AD17" s="30">
        <f t="shared" si="13"/>
        <v>935040815</v>
      </c>
      <c r="AE17" s="30">
        <f t="shared" si="13"/>
        <v>899917172</v>
      </c>
      <c r="AF17" s="30">
        <f t="shared" si="13"/>
        <v>935040815</v>
      </c>
      <c r="AG17" s="30">
        <f t="shared" si="13"/>
        <v>0</v>
      </c>
      <c r="AH17" s="30">
        <f t="shared" si="13"/>
        <v>935040815</v>
      </c>
      <c r="AI17" s="30">
        <f t="shared" si="13"/>
        <v>0</v>
      </c>
      <c r="AJ17" s="30">
        <f t="shared" si="13"/>
        <v>935040815</v>
      </c>
      <c r="AK17" s="30">
        <f t="shared" si="13"/>
        <v>0</v>
      </c>
      <c r="AL17" s="30">
        <f t="shared" si="13"/>
        <v>935040815</v>
      </c>
      <c r="AM17" s="30">
        <f t="shared" si="13"/>
        <v>0</v>
      </c>
      <c r="AN17" s="30">
        <f t="shared" si="13"/>
        <v>935040815</v>
      </c>
      <c r="AO17" s="30">
        <f t="shared" si="13"/>
        <v>0</v>
      </c>
      <c r="AP17" s="30">
        <f t="shared" si="13"/>
        <v>935040815</v>
      </c>
      <c r="AQ17" s="30"/>
      <c r="AR17" s="30">
        <f t="shared" si="13"/>
        <v>935040815</v>
      </c>
      <c r="AS17" s="30"/>
      <c r="AT17" s="30">
        <f t="shared" si="13"/>
        <v>935040815</v>
      </c>
      <c r="AU17" s="30"/>
      <c r="AV17" s="30">
        <f t="shared" si="13"/>
        <v>935040810</v>
      </c>
      <c r="AW17" s="30"/>
      <c r="AX17" s="30">
        <f>SUM(AX18:AX21)</f>
        <v>11220489775</v>
      </c>
      <c r="AY17" s="30">
        <f t="shared" si="13"/>
        <v>2699751516</v>
      </c>
      <c r="AZ17" s="96">
        <f t="shared" si="13"/>
        <v>8520738259</v>
      </c>
      <c r="BA17" s="31"/>
      <c r="BB17" s="31">
        <f t="shared" si="13"/>
        <v>0</v>
      </c>
      <c r="BD17" s="3">
        <f t="shared" si="4"/>
        <v>0</v>
      </c>
      <c r="BE17" s="3">
        <f t="shared" si="2"/>
        <v>2699751516</v>
      </c>
    </row>
    <row r="18" spans="1:57" ht="17.25">
      <c r="A18" s="85" t="s">
        <v>242</v>
      </c>
      <c r="B18" s="32" t="s">
        <v>414</v>
      </c>
      <c r="C18" s="32" t="s">
        <v>272</v>
      </c>
      <c r="D18" s="34" t="s">
        <v>273</v>
      </c>
      <c r="E18" s="12">
        <v>266483700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f>+I18+J18+K18+L18+M18+N18+O18</f>
        <v>0</v>
      </c>
      <c r="Q18" s="5"/>
      <c r="R18" s="5"/>
      <c r="S18" s="5"/>
      <c r="T18" s="5"/>
      <c r="U18" s="5"/>
      <c r="V18" s="5"/>
      <c r="W18" s="5"/>
      <c r="X18" s="5">
        <f>+Q18+R18+S18+T18+U18+V18+W18</f>
        <v>0</v>
      </c>
      <c r="Y18" s="12">
        <f aca="true" t="shared" si="14" ref="Y18:Y30">+E18+F18-G18-H18-P18+X18</f>
        <v>266483700</v>
      </c>
      <c r="Z18" s="36">
        <v>22206975</v>
      </c>
      <c r="AA18" s="36"/>
      <c r="AB18" s="36">
        <v>22206975</v>
      </c>
      <c r="AC18" s="36"/>
      <c r="AD18" s="36">
        <v>22206975</v>
      </c>
      <c r="AE18" s="36"/>
      <c r="AF18" s="36">
        <v>22206975</v>
      </c>
      <c r="AG18" s="36"/>
      <c r="AH18" s="36">
        <v>22206975</v>
      </c>
      <c r="AI18" s="36"/>
      <c r="AJ18" s="36">
        <v>22206975</v>
      </c>
      <c r="AK18" s="36"/>
      <c r="AL18" s="36">
        <v>22206975</v>
      </c>
      <c r="AM18" s="36"/>
      <c r="AN18" s="36">
        <v>22206975</v>
      </c>
      <c r="AO18" s="36"/>
      <c r="AP18" s="36">
        <v>22206975</v>
      </c>
      <c r="AQ18" s="36"/>
      <c r="AR18" s="36">
        <v>22206975</v>
      </c>
      <c r="AS18" s="36"/>
      <c r="AT18" s="36">
        <v>22206975</v>
      </c>
      <c r="AU18" s="36"/>
      <c r="AV18" s="36">
        <v>22206975</v>
      </c>
      <c r="AW18" s="36"/>
      <c r="AX18" s="12">
        <f>+Z18+AB18+AD18+AF18+AH18+AJ18+AL18+AN18+AP18+AR18+AT18+AV18</f>
        <v>266483700</v>
      </c>
      <c r="AY18" s="12">
        <f>AW18+AU18+AS18+AQ18+AO18+AM18+AK18+AI18+AG18+AE18+AC18+AA18</f>
        <v>0</v>
      </c>
      <c r="AZ18" s="98">
        <f>+Y18-AY18</f>
        <v>266483700</v>
      </c>
      <c r="BB18" s="35">
        <f>+Y18-AX18</f>
        <v>0</v>
      </c>
      <c r="BD18" s="3">
        <f t="shared" si="4"/>
        <v>0</v>
      </c>
      <c r="BE18" s="3">
        <f t="shared" si="2"/>
        <v>0</v>
      </c>
    </row>
    <row r="19" spans="1:57" ht="25.5">
      <c r="A19" s="85" t="s">
        <v>243</v>
      </c>
      <c r="B19" s="32" t="s">
        <v>415</v>
      </c>
      <c r="C19" s="32" t="s">
        <v>416</v>
      </c>
      <c r="D19" s="34" t="s">
        <v>417</v>
      </c>
      <c r="E19" s="12">
        <v>10799006075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>+I19+J19+K19+L19+M19+N19+O19</f>
        <v>0</v>
      </c>
      <c r="Q19" s="5"/>
      <c r="R19" s="5"/>
      <c r="S19" s="5"/>
      <c r="T19" s="5"/>
      <c r="U19" s="5"/>
      <c r="V19" s="5"/>
      <c r="W19" s="5"/>
      <c r="X19" s="5">
        <f>+Q19+R19+S19+T19+U19+V19+W19</f>
        <v>0</v>
      </c>
      <c r="Y19" s="12">
        <f t="shared" si="14"/>
        <v>10799006075</v>
      </c>
      <c r="Z19" s="36">
        <v>899917173</v>
      </c>
      <c r="AA19" s="36"/>
      <c r="AB19" s="36">
        <v>899917173</v>
      </c>
      <c r="AC19" s="36">
        <v>1799834344</v>
      </c>
      <c r="AD19" s="36">
        <v>899917173</v>
      </c>
      <c r="AE19" s="36">
        <v>899917172</v>
      </c>
      <c r="AF19" s="36">
        <v>899917173</v>
      </c>
      <c r="AG19" s="36"/>
      <c r="AH19" s="36">
        <v>899917173</v>
      </c>
      <c r="AI19" s="36"/>
      <c r="AJ19" s="36">
        <v>899917173</v>
      </c>
      <c r="AK19" s="36"/>
      <c r="AL19" s="36">
        <v>899917173</v>
      </c>
      <c r="AM19" s="36"/>
      <c r="AN19" s="36">
        <v>899917173</v>
      </c>
      <c r="AO19" s="36"/>
      <c r="AP19" s="36">
        <v>899917173</v>
      </c>
      <c r="AQ19" s="36"/>
      <c r="AR19" s="36">
        <v>899917173</v>
      </c>
      <c r="AS19" s="36"/>
      <c r="AT19" s="36">
        <v>899917173</v>
      </c>
      <c r="AU19" s="36"/>
      <c r="AV19" s="36">
        <v>899917172</v>
      </c>
      <c r="AW19" s="36"/>
      <c r="AX19" s="12">
        <f>+Z19+AB19+AD19+AF19+AH19+AJ19+AL19+AN19+AP19+AR19+AT19+AV19</f>
        <v>10799006075</v>
      </c>
      <c r="AY19" s="12">
        <f>AW19+AU19+AS19+AQ19+AO19+AM19+AK19+AI19+AG19+AE19+AC19+AA19</f>
        <v>2699751516</v>
      </c>
      <c r="AZ19" s="98">
        <f>+Y19-AY19</f>
        <v>8099254559</v>
      </c>
      <c r="BB19" s="35">
        <f>+Y19-AX19</f>
        <v>0</v>
      </c>
      <c r="BD19" s="3">
        <f t="shared" si="4"/>
        <v>0</v>
      </c>
      <c r="BE19" s="3">
        <f t="shared" si="2"/>
        <v>2699751516</v>
      </c>
    </row>
    <row r="20" spans="1:57" ht="17.25">
      <c r="A20" s="85" t="s">
        <v>244</v>
      </c>
      <c r="B20" s="32" t="s">
        <v>418</v>
      </c>
      <c r="C20" s="32" t="s">
        <v>419</v>
      </c>
      <c r="D20" s="34" t="s">
        <v>420</v>
      </c>
      <c r="E20" s="12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>+I20+J20+K20+L20+M20+N20+O20</f>
        <v>0</v>
      </c>
      <c r="Q20" s="5"/>
      <c r="R20" s="5"/>
      <c r="S20" s="5"/>
      <c r="T20" s="5"/>
      <c r="U20" s="5"/>
      <c r="V20" s="5"/>
      <c r="W20" s="5"/>
      <c r="X20" s="5">
        <f>+Q20+R20+S20+T20+U20+V20+W20</f>
        <v>0</v>
      </c>
      <c r="Y20" s="12">
        <f t="shared" si="14"/>
        <v>0</v>
      </c>
      <c r="Z20" s="36">
        <v>0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12">
        <f>+Z20+AB20+AD20+AF20+AH20+AJ20+AL20+AN20+AP20+AR20+AT20+AV20</f>
        <v>0</v>
      </c>
      <c r="AY20" s="12">
        <f>AW20+AU20+AS20+AQ20+AO20+AM20+AK20+AI20+AG20+AE20+AC20+AA20</f>
        <v>0</v>
      </c>
      <c r="AZ20" s="98">
        <f>+Y20-AY20</f>
        <v>0</v>
      </c>
      <c r="BB20" s="35">
        <f>+Y20-AX20</f>
        <v>0</v>
      </c>
      <c r="BD20" s="3">
        <f t="shared" si="4"/>
        <v>0</v>
      </c>
      <c r="BE20" s="3">
        <f t="shared" si="2"/>
        <v>0</v>
      </c>
    </row>
    <row r="21" spans="1:57" ht="25.5">
      <c r="A21" s="85" t="s">
        <v>245</v>
      </c>
      <c r="B21" s="32" t="s">
        <v>28</v>
      </c>
      <c r="C21" s="32" t="s">
        <v>236</v>
      </c>
      <c r="D21" s="37" t="s">
        <v>421</v>
      </c>
      <c r="E21" s="5">
        <v>155000000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>+I21+J21+K21+L21+M21+N21+O21</f>
        <v>0</v>
      </c>
      <c r="Q21" s="5"/>
      <c r="R21" s="5"/>
      <c r="S21" s="5"/>
      <c r="T21" s="5"/>
      <c r="U21" s="5"/>
      <c r="V21" s="5"/>
      <c r="W21" s="5"/>
      <c r="X21" s="5">
        <f>+Q21+R21+S21+T21+U21+V21+W21</f>
        <v>0</v>
      </c>
      <c r="Y21" s="12">
        <f t="shared" si="14"/>
        <v>155000000</v>
      </c>
      <c r="Z21" s="36">
        <v>12916667</v>
      </c>
      <c r="AA21" s="36"/>
      <c r="AB21" s="36">
        <v>12916667</v>
      </c>
      <c r="AC21" s="36"/>
      <c r="AD21" s="36">
        <v>12916667</v>
      </c>
      <c r="AE21" s="36"/>
      <c r="AF21" s="36">
        <v>12916667</v>
      </c>
      <c r="AG21" s="36"/>
      <c r="AH21" s="36">
        <v>12916667</v>
      </c>
      <c r="AI21" s="36"/>
      <c r="AJ21" s="36">
        <v>12916667</v>
      </c>
      <c r="AK21" s="36"/>
      <c r="AL21" s="36">
        <v>12916667</v>
      </c>
      <c r="AM21" s="36"/>
      <c r="AN21" s="36">
        <v>12916667</v>
      </c>
      <c r="AO21" s="36"/>
      <c r="AP21" s="36">
        <v>12916667</v>
      </c>
      <c r="AQ21" s="36"/>
      <c r="AR21" s="36">
        <v>12916667</v>
      </c>
      <c r="AS21" s="36"/>
      <c r="AT21" s="36">
        <v>12916667</v>
      </c>
      <c r="AU21" s="36"/>
      <c r="AV21" s="36">
        <v>12916663</v>
      </c>
      <c r="AW21" s="36"/>
      <c r="AX21" s="12">
        <f>+Z21+AB21+AD21+AF21+AH21+AJ21+AL21+AN21+AP21+AR21+AT21+AV21</f>
        <v>155000000</v>
      </c>
      <c r="AY21" s="12">
        <f>AW21+AU21+AS21+AQ21+AO21+AM21+AK21+AI21+AG21+AE21+AC21+AA21</f>
        <v>0</v>
      </c>
      <c r="AZ21" s="98">
        <f>+Y21-AY21</f>
        <v>155000000</v>
      </c>
      <c r="BB21" s="35">
        <f>+Y21-AX21</f>
        <v>0</v>
      </c>
      <c r="BD21" s="3">
        <f t="shared" si="4"/>
        <v>0</v>
      </c>
      <c r="BE21" s="3">
        <f t="shared" si="2"/>
        <v>0</v>
      </c>
    </row>
    <row r="22" spans="1:57" ht="11.25">
      <c r="A22" s="94" t="s">
        <v>134</v>
      </c>
      <c r="B22" s="28" t="s">
        <v>4</v>
      </c>
      <c r="C22" s="28" t="s">
        <v>5</v>
      </c>
      <c r="D22" s="29"/>
      <c r="E22" s="11">
        <f>E23+E31</f>
        <v>74200000</v>
      </c>
      <c r="F22" s="11">
        <f>F23+F31</f>
        <v>0</v>
      </c>
      <c r="G22" s="11">
        <f aca="true" t="shared" si="15" ref="G22:X22">G23+G31</f>
        <v>0</v>
      </c>
      <c r="H22" s="11">
        <f t="shared" si="15"/>
        <v>0</v>
      </c>
      <c r="I22" s="11">
        <f t="shared" si="15"/>
        <v>0</v>
      </c>
      <c r="J22" s="11">
        <f t="shared" si="15"/>
        <v>0</v>
      </c>
      <c r="K22" s="11">
        <f t="shared" si="15"/>
        <v>0</v>
      </c>
      <c r="L22" s="11">
        <f t="shared" si="15"/>
        <v>0</v>
      </c>
      <c r="M22" s="11">
        <f t="shared" si="15"/>
        <v>0</v>
      </c>
      <c r="N22" s="11">
        <f t="shared" si="15"/>
        <v>0</v>
      </c>
      <c r="O22" s="11">
        <f t="shared" si="15"/>
        <v>0</v>
      </c>
      <c r="P22" s="11">
        <f t="shared" si="15"/>
        <v>0</v>
      </c>
      <c r="Q22" s="11">
        <f t="shared" si="15"/>
        <v>0</v>
      </c>
      <c r="R22" s="11">
        <f t="shared" si="15"/>
        <v>0</v>
      </c>
      <c r="S22" s="11">
        <f t="shared" si="15"/>
        <v>0</v>
      </c>
      <c r="T22" s="11">
        <f t="shared" si="15"/>
        <v>0</v>
      </c>
      <c r="U22" s="11">
        <f t="shared" si="15"/>
        <v>0</v>
      </c>
      <c r="V22" s="11">
        <f t="shared" si="15"/>
        <v>0</v>
      </c>
      <c r="W22" s="11">
        <f t="shared" si="15"/>
        <v>0</v>
      </c>
      <c r="X22" s="11">
        <f t="shared" si="15"/>
        <v>0</v>
      </c>
      <c r="Y22" s="11">
        <f t="shared" si="14"/>
        <v>74200000</v>
      </c>
      <c r="Z22" s="18">
        <f aca="true" t="shared" si="16" ref="Z22:AG22">Z23+Z31</f>
        <v>6183333</v>
      </c>
      <c r="AA22" s="18">
        <f t="shared" si="16"/>
        <v>50516372.9</v>
      </c>
      <c r="AB22" s="18">
        <f t="shared" si="16"/>
        <v>6183333</v>
      </c>
      <c r="AC22" s="18">
        <f t="shared" si="16"/>
        <v>39039738.75</v>
      </c>
      <c r="AD22" s="18">
        <f t="shared" si="16"/>
        <v>6183333</v>
      </c>
      <c r="AE22" s="18">
        <f t="shared" si="16"/>
        <v>53922386.489999995</v>
      </c>
      <c r="AF22" s="18">
        <f t="shared" si="16"/>
        <v>6183333</v>
      </c>
      <c r="AG22" s="18">
        <f t="shared" si="16"/>
        <v>0</v>
      </c>
      <c r="AH22" s="18">
        <f aca="true" t="shared" si="17" ref="AH22:AO22">AH23+AH31</f>
        <v>6183333</v>
      </c>
      <c r="AI22" s="18">
        <f t="shared" si="17"/>
        <v>0</v>
      </c>
      <c r="AJ22" s="18">
        <f t="shared" si="17"/>
        <v>6183333</v>
      </c>
      <c r="AK22" s="18">
        <f t="shared" si="17"/>
        <v>0</v>
      </c>
      <c r="AL22" s="18">
        <f t="shared" si="17"/>
        <v>6183333</v>
      </c>
      <c r="AM22" s="18">
        <f t="shared" si="17"/>
        <v>0</v>
      </c>
      <c r="AN22" s="18">
        <f t="shared" si="17"/>
        <v>6183333</v>
      </c>
      <c r="AO22" s="18">
        <f t="shared" si="17"/>
        <v>0</v>
      </c>
      <c r="AP22" s="18">
        <f>AP23+AP31</f>
        <v>6183333</v>
      </c>
      <c r="AQ22" s="18"/>
      <c r="AR22" s="18">
        <f>AR23+AR31</f>
        <v>6183333</v>
      </c>
      <c r="AS22" s="18"/>
      <c r="AT22" s="18">
        <f>AT23+AT31</f>
        <v>6183333</v>
      </c>
      <c r="AU22" s="18"/>
      <c r="AV22" s="18">
        <f>AV23+AV31</f>
        <v>6183337</v>
      </c>
      <c r="AW22" s="18"/>
      <c r="AX22" s="18">
        <f>AX23+AX31</f>
        <v>74200000</v>
      </c>
      <c r="AY22" s="18">
        <f>AY23+AY31</f>
        <v>143478498.14000002</v>
      </c>
      <c r="AZ22" s="83">
        <f>AZ23+AZ31</f>
        <v>-69278498.14</v>
      </c>
      <c r="BA22" s="31"/>
      <c r="BB22" s="31">
        <f>SUM(BB33:BB36)</f>
        <v>0</v>
      </c>
      <c r="BD22" s="3">
        <f t="shared" si="4"/>
        <v>0</v>
      </c>
      <c r="BE22" s="3">
        <f t="shared" si="2"/>
        <v>143478498.14</v>
      </c>
    </row>
    <row r="23" spans="1:57" ht="11.25">
      <c r="A23" s="94" t="s">
        <v>302</v>
      </c>
      <c r="B23" s="28" t="s">
        <v>279</v>
      </c>
      <c r="C23" s="28" t="s">
        <v>270</v>
      </c>
      <c r="D23" s="29"/>
      <c r="E23" s="11">
        <f>E24</f>
        <v>0</v>
      </c>
      <c r="F23" s="11">
        <f>F24</f>
        <v>0</v>
      </c>
      <c r="G23" s="11">
        <f aca="true" t="shared" si="18" ref="G23:X23">G24</f>
        <v>0</v>
      </c>
      <c r="H23" s="11">
        <f t="shared" si="18"/>
        <v>0</v>
      </c>
      <c r="I23" s="11">
        <f t="shared" si="18"/>
        <v>0</v>
      </c>
      <c r="J23" s="11">
        <f t="shared" si="18"/>
        <v>0</v>
      </c>
      <c r="K23" s="11">
        <f t="shared" si="18"/>
        <v>0</v>
      </c>
      <c r="L23" s="11">
        <f t="shared" si="18"/>
        <v>0</v>
      </c>
      <c r="M23" s="11">
        <f t="shared" si="18"/>
        <v>0</v>
      </c>
      <c r="N23" s="11">
        <f t="shared" si="18"/>
        <v>0</v>
      </c>
      <c r="O23" s="11">
        <f t="shared" si="18"/>
        <v>0</v>
      </c>
      <c r="P23" s="11">
        <f t="shared" si="18"/>
        <v>0</v>
      </c>
      <c r="Q23" s="11">
        <f t="shared" si="18"/>
        <v>0</v>
      </c>
      <c r="R23" s="11">
        <f t="shared" si="18"/>
        <v>0</v>
      </c>
      <c r="S23" s="11">
        <f t="shared" si="18"/>
        <v>0</v>
      </c>
      <c r="T23" s="11">
        <f t="shared" si="18"/>
        <v>0</v>
      </c>
      <c r="U23" s="11">
        <f t="shared" si="18"/>
        <v>0</v>
      </c>
      <c r="V23" s="11">
        <f t="shared" si="18"/>
        <v>0</v>
      </c>
      <c r="W23" s="11">
        <f t="shared" si="18"/>
        <v>0</v>
      </c>
      <c r="X23" s="11">
        <f t="shared" si="18"/>
        <v>0</v>
      </c>
      <c r="Y23" s="11">
        <f t="shared" si="14"/>
        <v>0</v>
      </c>
      <c r="Z23" s="18">
        <f>Z24</f>
        <v>0</v>
      </c>
      <c r="AA23" s="18">
        <f>AA24</f>
        <v>0</v>
      </c>
      <c r="AB23" s="18">
        <f>AB24</f>
        <v>0</v>
      </c>
      <c r="AC23" s="18"/>
      <c r="AD23" s="18">
        <f>AD24</f>
        <v>0</v>
      </c>
      <c r="AE23" s="18">
        <f>AE24</f>
        <v>0</v>
      </c>
      <c r="AF23" s="18">
        <f>AF24</f>
        <v>0</v>
      </c>
      <c r="AG23" s="18"/>
      <c r="AH23" s="18">
        <f aca="true" t="shared" si="19" ref="AH23:AN23">AH24</f>
        <v>0</v>
      </c>
      <c r="AI23" s="18">
        <f t="shared" si="19"/>
        <v>0</v>
      </c>
      <c r="AJ23" s="18">
        <f t="shared" si="19"/>
        <v>0</v>
      </c>
      <c r="AK23" s="18">
        <f t="shared" si="19"/>
        <v>0</v>
      </c>
      <c r="AL23" s="18">
        <f t="shared" si="19"/>
        <v>0</v>
      </c>
      <c r="AM23" s="18">
        <f t="shared" si="19"/>
        <v>0</v>
      </c>
      <c r="AN23" s="18">
        <f t="shared" si="19"/>
        <v>0</v>
      </c>
      <c r="AO23" s="18"/>
      <c r="AP23" s="18">
        <f>AP24</f>
        <v>0</v>
      </c>
      <c r="AQ23" s="18"/>
      <c r="AR23" s="18">
        <f>AR24</f>
        <v>0</v>
      </c>
      <c r="AS23" s="18"/>
      <c r="AT23" s="18">
        <f>AT24</f>
        <v>0</v>
      </c>
      <c r="AU23" s="18"/>
      <c r="AV23" s="18">
        <f>AV24</f>
        <v>0</v>
      </c>
      <c r="AW23" s="18"/>
      <c r="AX23" s="18">
        <f>AX24</f>
        <v>0</v>
      </c>
      <c r="AY23" s="18">
        <f>AY24</f>
        <v>0</v>
      </c>
      <c r="AZ23" s="83">
        <f>AZ24</f>
        <v>0</v>
      </c>
      <c r="BA23" s="31"/>
      <c r="BB23" s="31"/>
      <c r="BD23" s="3">
        <f t="shared" si="4"/>
        <v>0</v>
      </c>
      <c r="BE23" s="3">
        <f t="shared" si="2"/>
        <v>0</v>
      </c>
    </row>
    <row r="24" spans="1:57" ht="11.25">
      <c r="A24" s="94" t="s">
        <v>303</v>
      </c>
      <c r="B24" s="28" t="s">
        <v>280</v>
      </c>
      <c r="C24" s="28" t="s">
        <v>281</v>
      </c>
      <c r="D24" s="29"/>
      <c r="E24" s="11">
        <f>E25+E26+E27+E28+E29+E30</f>
        <v>0</v>
      </c>
      <c r="F24" s="11">
        <f>F25+F26+F27+F28+F29+F30</f>
        <v>0</v>
      </c>
      <c r="G24" s="11">
        <f aca="true" t="shared" si="20" ref="G24:X24">G25+G26+G27+G28+G29+G30</f>
        <v>0</v>
      </c>
      <c r="H24" s="11">
        <f t="shared" si="20"/>
        <v>0</v>
      </c>
      <c r="I24" s="11">
        <f t="shared" si="20"/>
        <v>0</v>
      </c>
      <c r="J24" s="11">
        <f t="shared" si="20"/>
        <v>0</v>
      </c>
      <c r="K24" s="11">
        <f t="shared" si="20"/>
        <v>0</v>
      </c>
      <c r="L24" s="11">
        <f t="shared" si="20"/>
        <v>0</v>
      </c>
      <c r="M24" s="11">
        <f t="shared" si="20"/>
        <v>0</v>
      </c>
      <c r="N24" s="11">
        <f t="shared" si="20"/>
        <v>0</v>
      </c>
      <c r="O24" s="11">
        <f t="shared" si="20"/>
        <v>0</v>
      </c>
      <c r="P24" s="11">
        <f t="shared" si="20"/>
        <v>0</v>
      </c>
      <c r="Q24" s="11">
        <f t="shared" si="20"/>
        <v>0</v>
      </c>
      <c r="R24" s="11">
        <f t="shared" si="20"/>
        <v>0</v>
      </c>
      <c r="S24" s="11">
        <f t="shared" si="20"/>
        <v>0</v>
      </c>
      <c r="T24" s="11">
        <f t="shared" si="20"/>
        <v>0</v>
      </c>
      <c r="U24" s="11">
        <f t="shared" si="20"/>
        <v>0</v>
      </c>
      <c r="V24" s="11">
        <f t="shared" si="20"/>
        <v>0</v>
      </c>
      <c r="W24" s="11">
        <f t="shared" si="20"/>
        <v>0</v>
      </c>
      <c r="X24" s="11">
        <f t="shared" si="20"/>
        <v>0</v>
      </c>
      <c r="Y24" s="11">
        <f t="shared" si="14"/>
        <v>0</v>
      </c>
      <c r="Z24" s="18">
        <f>Z25+Z26+Z27+Z28+Z29+Z30</f>
        <v>0</v>
      </c>
      <c r="AA24" s="18">
        <f>AA25+AA26+AA27+AA28+AA29+AA30</f>
        <v>0</v>
      </c>
      <c r="AB24" s="18">
        <f>AB25+AB26+AB27+AB28+AB29+AB30</f>
        <v>0</v>
      </c>
      <c r="AC24" s="18"/>
      <c r="AD24" s="18">
        <f>AD25+AD26+AD27+AD28+AD29+AD30</f>
        <v>0</v>
      </c>
      <c r="AE24" s="18">
        <f>AE25+AE26+AE27+AE28+AE29+AE30</f>
        <v>0</v>
      </c>
      <c r="AF24" s="18">
        <f>AF25+AF26+AF27+AF28+AF29+AF30</f>
        <v>0</v>
      </c>
      <c r="AG24" s="18"/>
      <c r="AH24" s="18">
        <f aca="true" t="shared" si="21" ref="AH24:AN24">AH25+AH26+AH27+AH28+AH29+AH30</f>
        <v>0</v>
      </c>
      <c r="AI24" s="18">
        <f t="shared" si="21"/>
        <v>0</v>
      </c>
      <c r="AJ24" s="18">
        <f t="shared" si="21"/>
        <v>0</v>
      </c>
      <c r="AK24" s="18">
        <f t="shared" si="21"/>
        <v>0</v>
      </c>
      <c r="AL24" s="18">
        <f t="shared" si="21"/>
        <v>0</v>
      </c>
      <c r="AM24" s="18">
        <f t="shared" si="21"/>
        <v>0</v>
      </c>
      <c r="AN24" s="18">
        <f t="shared" si="21"/>
        <v>0</v>
      </c>
      <c r="AO24" s="18"/>
      <c r="AP24" s="18">
        <f>AP25+AP26+AP27+AP28+AP29+AP30</f>
        <v>0</v>
      </c>
      <c r="AQ24" s="18"/>
      <c r="AR24" s="18">
        <f>AR25+AR26+AR27+AR28+AR29+AR30</f>
        <v>0</v>
      </c>
      <c r="AS24" s="18"/>
      <c r="AT24" s="18">
        <f>AT25+AT26+AT27+AT28+AT29+AT30</f>
        <v>0</v>
      </c>
      <c r="AU24" s="18"/>
      <c r="AV24" s="18">
        <f>AV25+AV26+AV27+AV28+AV29+AV30</f>
        <v>0</v>
      </c>
      <c r="AW24" s="18"/>
      <c r="AX24" s="18">
        <f>AX25+AX26+AX27+AX28+AX29+AX30</f>
        <v>0</v>
      </c>
      <c r="AY24" s="18">
        <f>AY25+AY26+AY27+AY28+AY29+AY30</f>
        <v>0</v>
      </c>
      <c r="AZ24" s="83">
        <f>AZ25+AZ26+AZ27+AZ28+AZ29+AZ30</f>
        <v>0</v>
      </c>
      <c r="BA24" s="31"/>
      <c r="BB24" s="31"/>
      <c r="BD24" s="3">
        <f t="shared" si="4"/>
        <v>0</v>
      </c>
      <c r="BE24" s="3">
        <f t="shared" si="2"/>
        <v>0</v>
      </c>
    </row>
    <row r="25" spans="1:57" ht="11.25">
      <c r="A25" s="85" t="s">
        <v>304</v>
      </c>
      <c r="B25" s="32" t="s">
        <v>295</v>
      </c>
      <c r="C25" s="15" t="s">
        <v>271</v>
      </c>
      <c r="D25" s="20" t="s">
        <v>223</v>
      </c>
      <c r="E25" s="16">
        <v>0</v>
      </c>
      <c r="F25" s="38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>
        <f t="shared" si="14"/>
        <v>0</v>
      </c>
      <c r="Z25" s="30"/>
      <c r="AA25" s="30"/>
      <c r="AB25" s="30"/>
      <c r="AC25" s="30"/>
      <c r="AD25" s="39"/>
      <c r="AE25" s="39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12"/>
      <c r="AW25" s="30"/>
      <c r="AX25" s="36">
        <f aca="true" t="shared" si="22" ref="AX25:AX30">+Z25+AB25+AD25+AF25+AH25+AJ25+AL25+AN25+AP25+AR25+AT25+AV25</f>
        <v>0</v>
      </c>
      <c r="AY25" s="12">
        <f aca="true" t="shared" si="23" ref="AY25:AY30">AW25+AU25+AS25+AQ25+AO25+AM25+AK25+AI25+AG25+AE25+AC25+AA25</f>
        <v>0</v>
      </c>
      <c r="AZ25" s="98">
        <f aca="true" t="shared" si="24" ref="AZ25:AZ30">+Y25-AY25</f>
        <v>0</v>
      </c>
      <c r="BA25" s="31"/>
      <c r="BB25" s="31"/>
      <c r="BD25" s="3">
        <f t="shared" si="4"/>
        <v>0</v>
      </c>
      <c r="BE25" s="3">
        <f t="shared" si="2"/>
        <v>0</v>
      </c>
    </row>
    <row r="26" spans="1:57" ht="17.25">
      <c r="A26" s="85" t="s">
        <v>305</v>
      </c>
      <c r="B26" s="32" t="s">
        <v>296</v>
      </c>
      <c r="C26" s="15" t="s">
        <v>272</v>
      </c>
      <c r="D26" s="20" t="s">
        <v>273</v>
      </c>
      <c r="E26" s="16">
        <v>0</v>
      </c>
      <c r="F26" s="38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>
        <f t="shared" si="14"/>
        <v>0</v>
      </c>
      <c r="Z26" s="30"/>
      <c r="AA26" s="30"/>
      <c r="AB26" s="30"/>
      <c r="AC26" s="30"/>
      <c r="AD26" s="39"/>
      <c r="AE26" s="39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12"/>
      <c r="AW26" s="30"/>
      <c r="AX26" s="36">
        <f t="shared" si="22"/>
        <v>0</v>
      </c>
      <c r="AY26" s="12">
        <f t="shared" si="23"/>
        <v>0</v>
      </c>
      <c r="AZ26" s="98">
        <f t="shared" si="24"/>
        <v>0</v>
      </c>
      <c r="BA26" s="31"/>
      <c r="BB26" s="31"/>
      <c r="BD26" s="3">
        <f t="shared" si="4"/>
        <v>0</v>
      </c>
      <c r="BE26" s="3">
        <f t="shared" si="2"/>
        <v>0</v>
      </c>
    </row>
    <row r="27" spans="1:57" ht="11.25">
      <c r="A27" s="85" t="s">
        <v>306</v>
      </c>
      <c r="B27" s="32" t="s">
        <v>297</v>
      </c>
      <c r="C27" s="15" t="s">
        <v>274</v>
      </c>
      <c r="D27" s="20" t="s">
        <v>384</v>
      </c>
      <c r="E27" s="16">
        <v>0</v>
      </c>
      <c r="F27" s="38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>
        <f t="shared" si="14"/>
        <v>0</v>
      </c>
      <c r="Z27" s="30"/>
      <c r="AA27" s="30"/>
      <c r="AB27" s="30"/>
      <c r="AC27" s="30"/>
      <c r="AD27" s="39"/>
      <c r="AE27" s="39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12"/>
      <c r="AW27" s="30"/>
      <c r="AX27" s="36">
        <f t="shared" si="22"/>
        <v>0</v>
      </c>
      <c r="AY27" s="12">
        <f t="shared" si="23"/>
        <v>0</v>
      </c>
      <c r="AZ27" s="98">
        <f t="shared" si="24"/>
        <v>0</v>
      </c>
      <c r="BA27" s="31"/>
      <c r="BB27" s="31"/>
      <c r="BD27" s="3">
        <f t="shared" si="4"/>
        <v>0</v>
      </c>
      <c r="BE27" s="3">
        <f t="shared" si="2"/>
        <v>0</v>
      </c>
    </row>
    <row r="28" spans="1:57" ht="11.25">
      <c r="A28" s="85" t="s">
        <v>307</v>
      </c>
      <c r="B28" s="32" t="s">
        <v>298</v>
      </c>
      <c r="C28" s="15" t="s">
        <v>275</v>
      </c>
      <c r="D28" s="20" t="s">
        <v>301</v>
      </c>
      <c r="E28" s="16">
        <v>0</v>
      </c>
      <c r="F28" s="38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>
        <f t="shared" si="14"/>
        <v>0</v>
      </c>
      <c r="Z28" s="30"/>
      <c r="AA28" s="30"/>
      <c r="AB28" s="30"/>
      <c r="AC28" s="30"/>
      <c r="AD28" s="39"/>
      <c r="AE28" s="3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12"/>
      <c r="AW28" s="30"/>
      <c r="AX28" s="36">
        <f t="shared" si="22"/>
        <v>0</v>
      </c>
      <c r="AY28" s="12">
        <f t="shared" si="23"/>
        <v>0</v>
      </c>
      <c r="AZ28" s="98">
        <f t="shared" si="24"/>
        <v>0</v>
      </c>
      <c r="BA28" s="31"/>
      <c r="BB28" s="31"/>
      <c r="BD28" s="3">
        <f t="shared" si="4"/>
        <v>0</v>
      </c>
      <c r="BE28" s="3">
        <f t="shared" si="2"/>
        <v>0</v>
      </c>
    </row>
    <row r="29" spans="1:57" ht="11.25">
      <c r="A29" s="85" t="s">
        <v>308</v>
      </c>
      <c r="B29" s="32" t="s">
        <v>299</v>
      </c>
      <c r="C29" s="15" t="s">
        <v>276</v>
      </c>
      <c r="D29" s="20" t="s">
        <v>277</v>
      </c>
      <c r="E29" s="16">
        <v>0</v>
      </c>
      <c r="F29" s="38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>
        <f t="shared" si="14"/>
        <v>0</v>
      </c>
      <c r="Z29" s="30"/>
      <c r="AA29" s="30"/>
      <c r="AB29" s="30"/>
      <c r="AC29" s="30"/>
      <c r="AD29" s="39"/>
      <c r="AE29" s="39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12"/>
      <c r="AW29" s="30"/>
      <c r="AX29" s="36">
        <f t="shared" si="22"/>
        <v>0</v>
      </c>
      <c r="AY29" s="12">
        <f t="shared" si="23"/>
        <v>0</v>
      </c>
      <c r="AZ29" s="98">
        <f t="shared" si="24"/>
        <v>0</v>
      </c>
      <c r="BA29" s="31"/>
      <c r="BB29" s="31"/>
      <c r="BD29" s="3">
        <f t="shared" si="4"/>
        <v>0</v>
      </c>
      <c r="BE29" s="3">
        <f t="shared" si="2"/>
        <v>0</v>
      </c>
    </row>
    <row r="30" spans="1:57" ht="11.25">
      <c r="A30" s="85" t="s">
        <v>309</v>
      </c>
      <c r="B30" s="32" t="s">
        <v>300</v>
      </c>
      <c r="C30" s="15" t="s">
        <v>278</v>
      </c>
      <c r="D30" s="20" t="s">
        <v>277</v>
      </c>
      <c r="E30" s="16">
        <v>0</v>
      </c>
      <c r="F30" s="38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>
        <f t="shared" si="14"/>
        <v>0</v>
      </c>
      <c r="Z30" s="30"/>
      <c r="AA30" s="30"/>
      <c r="AB30" s="30"/>
      <c r="AC30" s="30"/>
      <c r="AD30" s="39"/>
      <c r="AE30" s="39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12"/>
      <c r="AW30" s="30"/>
      <c r="AX30" s="36">
        <f t="shared" si="22"/>
        <v>0</v>
      </c>
      <c r="AY30" s="12">
        <f t="shared" si="23"/>
        <v>0</v>
      </c>
      <c r="AZ30" s="98">
        <f t="shared" si="24"/>
        <v>0</v>
      </c>
      <c r="BA30" s="31"/>
      <c r="BB30" s="31"/>
      <c r="BD30" s="3">
        <f t="shared" si="4"/>
        <v>0</v>
      </c>
      <c r="BE30" s="3">
        <f t="shared" si="2"/>
        <v>0</v>
      </c>
    </row>
    <row r="31" spans="1:57" ht="28.5" customHeight="1">
      <c r="A31" s="94" t="s">
        <v>310</v>
      </c>
      <c r="B31" s="28" t="s">
        <v>19</v>
      </c>
      <c r="C31" s="28" t="s">
        <v>6</v>
      </c>
      <c r="D31" s="29"/>
      <c r="E31" s="11">
        <f>E32</f>
        <v>74200000</v>
      </c>
      <c r="F31" s="11">
        <f aca="true" t="shared" si="25" ref="F31:AV31">F32</f>
        <v>0</v>
      </c>
      <c r="G31" s="11">
        <f t="shared" si="25"/>
        <v>0</v>
      </c>
      <c r="H31" s="11">
        <f t="shared" si="25"/>
        <v>0</v>
      </c>
      <c r="I31" s="11">
        <f t="shared" si="25"/>
        <v>0</v>
      </c>
      <c r="J31" s="11">
        <f t="shared" si="25"/>
        <v>0</v>
      </c>
      <c r="K31" s="11">
        <f t="shared" si="25"/>
        <v>0</v>
      </c>
      <c r="L31" s="11">
        <f t="shared" si="25"/>
        <v>0</v>
      </c>
      <c r="M31" s="11">
        <f t="shared" si="25"/>
        <v>0</v>
      </c>
      <c r="N31" s="11">
        <f t="shared" si="25"/>
        <v>0</v>
      </c>
      <c r="O31" s="11">
        <f t="shared" si="25"/>
        <v>0</v>
      </c>
      <c r="P31" s="11">
        <f t="shared" si="25"/>
        <v>0</v>
      </c>
      <c r="Q31" s="11">
        <f t="shared" si="25"/>
        <v>0</v>
      </c>
      <c r="R31" s="11">
        <f t="shared" si="25"/>
        <v>0</v>
      </c>
      <c r="S31" s="11">
        <f t="shared" si="25"/>
        <v>0</v>
      </c>
      <c r="T31" s="11">
        <f t="shared" si="25"/>
        <v>0</v>
      </c>
      <c r="U31" s="11">
        <f t="shared" si="25"/>
        <v>0</v>
      </c>
      <c r="V31" s="11">
        <f t="shared" si="25"/>
        <v>0</v>
      </c>
      <c r="W31" s="11">
        <f t="shared" si="25"/>
        <v>0</v>
      </c>
      <c r="X31" s="11">
        <f t="shared" si="25"/>
        <v>0</v>
      </c>
      <c r="Y31" s="11">
        <f t="shared" si="25"/>
        <v>74200000</v>
      </c>
      <c r="Z31" s="30">
        <f t="shared" si="25"/>
        <v>6183333</v>
      </c>
      <c r="AA31" s="30">
        <f t="shared" si="25"/>
        <v>50516372.9</v>
      </c>
      <c r="AB31" s="30">
        <f t="shared" si="25"/>
        <v>6183333</v>
      </c>
      <c r="AC31" s="30">
        <f t="shared" si="25"/>
        <v>39039738.75</v>
      </c>
      <c r="AD31" s="30">
        <f t="shared" si="25"/>
        <v>6183333</v>
      </c>
      <c r="AE31" s="30">
        <f t="shared" si="25"/>
        <v>53922386.489999995</v>
      </c>
      <c r="AF31" s="30">
        <f t="shared" si="25"/>
        <v>6183333</v>
      </c>
      <c r="AG31" s="30">
        <f t="shared" si="25"/>
        <v>0</v>
      </c>
      <c r="AH31" s="30">
        <f t="shared" si="25"/>
        <v>6183333</v>
      </c>
      <c r="AI31" s="30">
        <f t="shared" si="25"/>
        <v>0</v>
      </c>
      <c r="AJ31" s="30">
        <f t="shared" si="25"/>
        <v>6183333</v>
      </c>
      <c r="AK31" s="30">
        <f t="shared" si="25"/>
        <v>0</v>
      </c>
      <c r="AL31" s="30">
        <f t="shared" si="25"/>
        <v>6183333</v>
      </c>
      <c r="AM31" s="30">
        <f t="shared" si="25"/>
        <v>0</v>
      </c>
      <c r="AN31" s="30">
        <f t="shared" si="25"/>
        <v>6183333</v>
      </c>
      <c r="AO31" s="30">
        <f t="shared" si="25"/>
        <v>0</v>
      </c>
      <c r="AP31" s="30">
        <f t="shared" si="25"/>
        <v>6183333</v>
      </c>
      <c r="AQ31" s="30"/>
      <c r="AR31" s="30">
        <f t="shared" si="25"/>
        <v>6183333</v>
      </c>
      <c r="AS31" s="30"/>
      <c r="AT31" s="30">
        <f t="shared" si="25"/>
        <v>6183333</v>
      </c>
      <c r="AU31" s="30"/>
      <c r="AV31" s="30">
        <f t="shared" si="25"/>
        <v>6183337</v>
      </c>
      <c r="AW31" s="30"/>
      <c r="AX31" s="30">
        <f>SUM(AX33:AX36)</f>
        <v>74200000</v>
      </c>
      <c r="AY31" s="30">
        <f>SUM(AY33:AY36)</f>
        <v>143478498.14000002</v>
      </c>
      <c r="AZ31" s="96">
        <f>SUM(AZ33:AZ36)</f>
        <v>-69278498.14</v>
      </c>
      <c r="BA31" s="31"/>
      <c r="BB31" s="31">
        <f>SUM(BB33:BB36)</f>
        <v>0</v>
      </c>
      <c r="BD31" s="3">
        <f t="shared" si="4"/>
        <v>0</v>
      </c>
      <c r="BE31" s="3">
        <f t="shared" si="2"/>
        <v>143478498.14</v>
      </c>
    </row>
    <row r="32" spans="1:57" ht="11.25">
      <c r="A32" s="94" t="s">
        <v>311</v>
      </c>
      <c r="B32" s="28" t="s">
        <v>20</v>
      </c>
      <c r="C32" s="28" t="s">
        <v>21</v>
      </c>
      <c r="D32" s="29"/>
      <c r="E32" s="11">
        <f>SUM(E33:E36)</f>
        <v>74200000</v>
      </c>
      <c r="F32" s="11">
        <f aca="true" t="shared" si="26" ref="F32:BB32">SUM(F33:F36)</f>
        <v>0</v>
      </c>
      <c r="G32" s="11">
        <f t="shared" si="26"/>
        <v>0</v>
      </c>
      <c r="H32" s="11">
        <f t="shared" si="26"/>
        <v>0</v>
      </c>
      <c r="I32" s="11">
        <f t="shared" si="26"/>
        <v>0</v>
      </c>
      <c r="J32" s="11">
        <f t="shared" si="26"/>
        <v>0</v>
      </c>
      <c r="K32" s="11">
        <f t="shared" si="26"/>
        <v>0</v>
      </c>
      <c r="L32" s="11">
        <f t="shared" si="26"/>
        <v>0</v>
      </c>
      <c r="M32" s="11">
        <f t="shared" si="26"/>
        <v>0</v>
      </c>
      <c r="N32" s="11">
        <f t="shared" si="26"/>
        <v>0</v>
      </c>
      <c r="O32" s="11">
        <f t="shared" si="26"/>
        <v>0</v>
      </c>
      <c r="P32" s="11">
        <f t="shared" si="26"/>
        <v>0</v>
      </c>
      <c r="Q32" s="11">
        <f t="shared" si="26"/>
        <v>0</v>
      </c>
      <c r="R32" s="11">
        <f t="shared" si="26"/>
        <v>0</v>
      </c>
      <c r="S32" s="11">
        <f t="shared" si="26"/>
        <v>0</v>
      </c>
      <c r="T32" s="11">
        <f t="shared" si="26"/>
        <v>0</v>
      </c>
      <c r="U32" s="11">
        <f t="shared" si="26"/>
        <v>0</v>
      </c>
      <c r="V32" s="11">
        <f t="shared" si="26"/>
        <v>0</v>
      </c>
      <c r="W32" s="11">
        <f t="shared" si="26"/>
        <v>0</v>
      </c>
      <c r="X32" s="11">
        <f t="shared" si="26"/>
        <v>0</v>
      </c>
      <c r="Y32" s="11">
        <f t="shared" si="26"/>
        <v>74200000</v>
      </c>
      <c r="Z32" s="30">
        <f t="shared" si="26"/>
        <v>6183333</v>
      </c>
      <c r="AA32" s="30">
        <f t="shared" si="26"/>
        <v>50516372.9</v>
      </c>
      <c r="AB32" s="30">
        <f t="shared" si="26"/>
        <v>6183333</v>
      </c>
      <c r="AC32" s="30">
        <f t="shared" si="26"/>
        <v>39039738.75</v>
      </c>
      <c r="AD32" s="30">
        <f t="shared" si="26"/>
        <v>6183333</v>
      </c>
      <c r="AE32" s="30">
        <f t="shared" si="26"/>
        <v>53922386.489999995</v>
      </c>
      <c r="AF32" s="30">
        <f t="shared" si="26"/>
        <v>6183333</v>
      </c>
      <c r="AG32" s="30">
        <f t="shared" si="26"/>
        <v>0</v>
      </c>
      <c r="AH32" s="30">
        <f t="shared" si="26"/>
        <v>6183333</v>
      </c>
      <c r="AI32" s="30">
        <f t="shared" si="26"/>
        <v>0</v>
      </c>
      <c r="AJ32" s="30">
        <f t="shared" si="26"/>
        <v>6183333</v>
      </c>
      <c r="AK32" s="30">
        <f t="shared" si="26"/>
        <v>0</v>
      </c>
      <c r="AL32" s="30">
        <f t="shared" si="26"/>
        <v>6183333</v>
      </c>
      <c r="AM32" s="30">
        <f t="shared" si="26"/>
        <v>0</v>
      </c>
      <c r="AN32" s="30">
        <f t="shared" si="26"/>
        <v>6183333</v>
      </c>
      <c r="AO32" s="30">
        <f t="shared" si="26"/>
        <v>0</v>
      </c>
      <c r="AP32" s="30">
        <f t="shared" si="26"/>
        <v>6183333</v>
      </c>
      <c r="AQ32" s="30"/>
      <c r="AR32" s="30">
        <f t="shared" si="26"/>
        <v>6183333</v>
      </c>
      <c r="AS32" s="30"/>
      <c r="AT32" s="30">
        <f t="shared" si="26"/>
        <v>6183333</v>
      </c>
      <c r="AU32" s="30"/>
      <c r="AV32" s="30">
        <f t="shared" si="26"/>
        <v>6183337</v>
      </c>
      <c r="AW32" s="30"/>
      <c r="AX32" s="30">
        <f t="shared" si="26"/>
        <v>74200000</v>
      </c>
      <c r="AY32" s="30">
        <f t="shared" si="26"/>
        <v>143478498.14000002</v>
      </c>
      <c r="AZ32" s="96">
        <f t="shared" si="26"/>
        <v>-69278498.14</v>
      </c>
      <c r="BA32" s="31"/>
      <c r="BB32" s="31">
        <f t="shared" si="26"/>
        <v>0</v>
      </c>
      <c r="BD32" s="3">
        <f t="shared" si="4"/>
        <v>0</v>
      </c>
      <c r="BE32" s="3">
        <f t="shared" si="2"/>
        <v>143478498.14</v>
      </c>
    </row>
    <row r="33" spans="1:57" ht="25.5">
      <c r="A33" s="85" t="s">
        <v>312</v>
      </c>
      <c r="B33" s="32" t="s">
        <v>422</v>
      </c>
      <c r="C33" s="32" t="s">
        <v>423</v>
      </c>
      <c r="D33" s="34" t="s">
        <v>424</v>
      </c>
      <c r="E33" s="12">
        <v>15000000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>
        <f>+Q33+R33+S33+T33+U33+V33+W33</f>
        <v>0</v>
      </c>
      <c r="Y33" s="12">
        <f>+E33+F33-G33-H33-P33+X33</f>
        <v>15000000</v>
      </c>
      <c r="Z33" s="36">
        <v>1250000</v>
      </c>
      <c r="AA33" s="36">
        <v>8001356.46</v>
      </c>
      <c r="AB33" s="36">
        <v>1250000</v>
      </c>
      <c r="AC33" s="36">
        <v>7614964.38</v>
      </c>
      <c r="AD33" s="36">
        <v>1250000</v>
      </c>
      <c r="AE33" s="36">
        <v>9062959.07</v>
      </c>
      <c r="AF33" s="36">
        <v>1250000</v>
      </c>
      <c r="AG33" s="36"/>
      <c r="AH33" s="36">
        <v>1250000</v>
      </c>
      <c r="AI33" s="36"/>
      <c r="AJ33" s="36">
        <v>1250000</v>
      </c>
      <c r="AK33" s="36"/>
      <c r="AL33" s="36">
        <v>1250000</v>
      </c>
      <c r="AM33" s="36"/>
      <c r="AN33" s="36">
        <v>1250000</v>
      </c>
      <c r="AO33" s="36"/>
      <c r="AP33" s="36">
        <v>1250000</v>
      </c>
      <c r="AQ33" s="36"/>
      <c r="AR33" s="36">
        <v>1250000</v>
      </c>
      <c r="AS33" s="36"/>
      <c r="AT33" s="36">
        <v>1250000</v>
      </c>
      <c r="AU33" s="36"/>
      <c r="AV33" s="36">
        <v>1250000</v>
      </c>
      <c r="AW33" s="36"/>
      <c r="AX33" s="36">
        <f>+Z33+AB33+AD33+AF33+AH33+AJ33+AL33+AN33+AP33+AR33+AT33+AV33</f>
        <v>15000000</v>
      </c>
      <c r="AY33" s="12">
        <f aca="true" t="shared" si="27" ref="AY33:AY39">AW33+AU33+AS33+AQ33+AO33+AM33+AK33+AI33+AG33+AE33+AC33+AA33</f>
        <v>24679279.91</v>
      </c>
      <c r="AZ33" s="98">
        <f>+Y33-AY33</f>
        <v>-9679279.91</v>
      </c>
      <c r="BB33" s="35">
        <f>+Y33-AX33</f>
        <v>0</v>
      </c>
      <c r="BD33" s="3">
        <f t="shared" si="4"/>
        <v>0</v>
      </c>
      <c r="BE33" s="3">
        <f t="shared" si="2"/>
        <v>24679279.91</v>
      </c>
    </row>
    <row r="34" spans="1:57" ht="25.5">
      <c r="A34" s="85" t="s">
        <v>313</v>
      </c>
      <c r="B34" s="32" t="s">
        <v>425</v>
      </c>
      <c r="C34" s="32" t="s">
        <v>426</v>
      </c>
      <c r="D34" s="34" t="s">
        <v>427</v>
      </c>
      <c r="E34" s="12">
        <v>1500000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f>+Q34+R34+S34+T34+U34+V34+W34</f>
        <v>0</v>
      </c>
      <c r="Y34" s="12">
        <f>+E34+F34-G34-H34-P34+X34</f>
        <v>1500000</v>
      </c>
      <c r="Z34" s="36">
        <v>125000</v>
      </c>
      <c r="AA34" s="36">
        <v>520491.12</v>
      </c>
      <c r="AB34" s="36">
        <v>125000</v>
      </c>
      <c r="AC34" s="36">
        <v>251602.23</v>
      </c>
      <c r="AD34" s="36">
        <v>125000</v>
      </c>
      <c r="AE34" s="36">
        <v>219349.61</v>
      </c>
      <c r="AF34" s="36">
        <v>125000</v>
      </c>
      <c r="AG34" s="36"/>
      <c r="AH34" s="36">
        <v>125000</v>
      </c>
      <c r="AI34" s="36"/>
      <c r="AJ34" s="36">
        <v>125000</v>
      </c>
      <c r="AK34" s="36"/>
      <c r="AL34" s="36">
        <v>125000</v>
      </c>
      <c r="AM34" s="36"/>
      <c r="AN34" s="36">
        <v>125000</v>
      </c>
      <c r="AO34" s="36"/>
      <c r="AP34" s="36">
        <v>125000</v>
      </c>
      <c r="AQ34" s="36"/>
      <c r="AR34" s="36">
        <v>125000</v>
      </c>
      <c r="AS34" s="36"/>
      <c r="AT34" s="36">
        <v>125000</v>
      </c>
      <c r="AU34" s="36"/>
      <c r="AV34" s="36">
        <v>125000</v>
      </c>
      <c r="AW34" s="36"/>
      <c r="AX34" s="36">
        <f>+Z34+AB34+AD34+AF34+AH34+AJ34+AL34+AN34+AP34+AR34+AT34+AV34</f>
        <v>1500000</v>
      </c>
      <c r="AY34" s="12">
        <f t="shared" si="27"/>
        <v>991442.96</v>
      </c>
      <c r="AZ34" s="98">
        <f>+Y34-AY34</f>
        <v>508557.04000000004</v>
      </c>
      <c r="BB34" s="35">
        <f>+Y34-AX34</f>
        <v>0</v>
      </c>
      <c r="BD34" s="3">
        <f t="shared" si="4"/>
        <v>0</v>
      </c>
      <c r="BE34" s="3">
        <f t="shared" si="2"/>
        <v>991442.96</v>
      </c>
    </row>
    <row r="35" spans="1:57" ht="17.25">
      <c r="A35" s="85" t="s">
        <v>314</v>
      </c>
      <c r="B35" s="32" t="s">
        <v>428</v>
      </c>
      <c r="C35" s="32" t="s">
        <v>271</v>
      </c>
      <c r="D35" s="34" t="s">
        <v>429</v>
      </c>
      <c r="E35" s="12">
        <v>55000000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>
        <f>+Q35+R35+S35+T35+U35+V35+W35</f>
        <v>0</v>
      </c>
      <c r="Y35" s="12">
        <f>+E35+F35-G35-H35-P35+X35</f>
        <v>55000000</v>
      </c>
      <c r="Z35" s="36">
        <v>4583333</v>
      </c>
      <c r="AA35" s="36">
        <v>37634430.18</v>
      </c>
      <c r="AB35" s="36">
        <v>4583333</v>
      </c>
      <c r="AC35" s="36">
        <v>27248858.52</v>
      </c>
      <c r="AD35" s="36">
        <v>4583333</v>
      </c>
      <c r="AE35" s="36">
        <v>40358835.05</v>
      </c>
      <c r="AF35" s="36">
        <v>4583333</v>
      </c>
      <c r="AG35" s="36"/>
      <c r="AH35" s="36">
        <v>4583333</v>
      </c>
      <c r="AI35" s="36"/>
      <c r="AJ35" s="36">
        <v>4583333</v>
      </c>
      <c r="AK35" s="36"/>
      <c r="AL35" s="36">
        <v>4583333</v>
      </c>
      <c r="AM35" s="36"/>
      <c r="AN35" s="36">
        <v>4583333</v>
      </c>
      <c r="AO35" s="36"/>
      <c r="AP35" s="36">
        <v>4583333</v>
      </c>
      <c r="AQ35" s="36"/>
      <c r="AR35" s="36">
        <v>4583333</v>
      </c>
      <c r="AS35" s="36"/>
      <c r="AT35" s="36">
        <v>4583333</v>
      </c>
      <c r="AU35" s="36"/>
      <c r="AV35" s="36">
        <v>4583337</v>
      </c>
      <c r="AW35" s="36"/>
      <c r="AX35" s="36">
        <f>+Z35+AB35+AD35+AF35+AH35+AJ35+AL35+AN35+AP35+AR35+AT35+AV35</f>
        <v>55000000</v>
      </c>
      <c r="AY35" s="12">
        <f t="shared" si="27"/>
        <v>105242123.75</v>
      </c>
      <c r="AZ35" s="98">
        <f>+Y35-AY35</f>
        <v>-50242123.75</v>
      </c>
      <c r="BB35" s="35">
        <f>+Y35-AX35</f>
        <v>0</v>
      </c>
      <c r="BD35" s="3">
        <f t="shared" si="4"/>
        <v>0</v>
      </c>
      <c r="BE35" s="3">
        <f t="shared" si="2"/>
        <v>105242123.75</v>
      </c>
    </row>
    <row r="36" spans="1:57" ht="25.5">
      <c r="A36" s="85" t="s">
        <v>315</v>
      </c>
      <c r="B36" s="32" t="s">
        <v>430</v>
      </c>
      <c r="C36" s="32" t="s">
        <v>431</v>
      </c>
      <c r="D36" s="34" t="s">
        <v>432</v>
      </c>
      <c r="E36" s="12">
        <v>2700000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>
        <f>+Q36+R36+S36+T36+U36+V36+W36</f>
        <v>0</v>
      </c>
      <c r="Y36" s="12">
        <f>+E36+F36-G36-H36-P36+X36</f>
        <v>2700000</v>
      </c>
      <c r="Z36" s="36">
        <v>225000</v>
      </c>
      <c r="AA36" s="36">
        <v>4360095.14</v>
      </c>
      <c r="AB36" s="36">
        <v>225000</v>
      </c>
      <c r="AC36" s="36">
        <v>3924313.62</v>
      </c>
      <c r="AD36" s="36">
        <v>225000</v>
      </c>
      <c r="AE36" s="36">
        <v>4281242.76</v>
      </c>
      <c r="AF36" s="36">
        <v>225000</v>
      </c>
      <c r="AG36" s="36"/>
      <c r="AH36" s="36">
        <v>225000</v>
      </c>
      <c r="AI36" s="36"/>
      <c r="AJ36" s="36">
        <v>225000</v>
      </c>
      <c r="AK36" s="36"/>
      <c r="AL36" s="36">
        <v>225000</v>
      </c>
      <c r="AM36" s="36"/>
      <c r="AN36" s="36">
        <v>225000</v>
      </c>
      <c r="AO36" s="36"/>
      <c r="AP36" s="36">
        <v>225000</v>
      </c>
      <c r="AQ36" s="36"/>
      <c r="AR36" s="36">
        <v>225000</v>
      </c>
      <c r="AS36" s="36"/>
      <c r="AT36" s="36">
        <v>225000</v>
      </c>
      <c r="AU36" s="36"/>
      <c r="AV36" s="36">
        <v>225000</v>
      </c>
      <c r="AW36" s="36"/>
      <c r="AX36" s="36">
        <f>+Z36+AB36+AD36+AF36+AH36+AJ36+AL36+AN36+AP36+AR36+AT36+AV36</f>
        <v>2700000</v>
      </c>
      <c r="AY36" s="12">
        <f t="shared" si="27"/>
        <v>12565651.52</v>
      </c>
      <c r="AZ36" s="98">
        <f>+Y36-AY36</f>
        <v>-9865651.52</v>
      </c>
      <c r="BB36" s="35">
        <f>+Y36-AX36</f>
        <v>0</v>
      </c>
      <c r="BD36" s="3">
        <f t="shared" si="4"/>
        <v>0</v>
      </c>
      <c r="BE36" s="3">
        <f t="shared" si="2"/>
        <v>12565651.52</v>
      </c>
    </row>
    <row r="37" spans="1:57" ht="11.25">
      <c r="A37" s="94">
        <v>3</v>
      </c>
      <c r="B37" s="145" t="s">
        <v>157</v>
      </c>
      <c r="C37" s="145"/>
      <c r="D37" s="145"/>
      <c r="E37" s="13">
        <f aca="true" t="shared" si="28" ref="E37:Y37">SUM(E38:E39)</f>
        <v>0</v>
      </c>
      <c r="F37" s="13">
        <f t="shared" si="28"/>
        <v>0</v>
      </c>
      <c r="G37" s="13">
        <f t="shared" si="28"/>
        <v>0</v>
      </c>
      <c r="H37" s="13">
        <f t="shared" si="28"/>
        <v>0</v>
      </c>
      <c r="I37" s="13">
        <f t="shared" si="28"/>
        <v>0</v>
      </c>
      <c r="J37" s="13">
        <f t="shared" si="28"/>
        <v>0</v>
      </c>
      <c r="K37" s="13">
        <f t="shared" si="28"/>
        <v>0</v>
      </c>
      <c r="L37" s="13">
        <f t="shared" si="28"/>
        <v>0</v>
      </c>
      <c r="M37" s="13">
        <f t="shared" si="28"/>
        <v>0</v>
      </c>
      <c r="N37" s="13">
        <f t="shared" si="28"/>
        <v>0</v>
      </c>
      <c r="O37" s="13">
        <f t="shared" si="28"/>
        <v>0</v>
      </c>
      <c r="P37" s="13">
        <f t="shared" si="28"/>
        <v>0</v>
      </c>
      <c r="Q37" s="13">
        <f t="shared" si="28"/>
        <v>0</v>
      </c>
      <c r="R37" s="13">
        <f t="shared" si="28"/>
        <v>0</v>
      </c>
      <c r="S37" s="13">
        <f t="shared" si="28"/>
        <v>0</v>
      </c>
      <c r="T37" s="13">
        <f t="shared" si="28"/>
        <v>0</v>
      </c>
      <c r="U37" s="13">
        <f t="shared" si="28"/>
        <v>0</v>
      </c>
      <c r="V37" s="13">
        <f t="shared" si="28"/>
        <v>0</v>
      </c>
      <c r="W37" s="13">
        <f t="shared" si="28"/>
        <v>0</v>
      </c>
      <c r="X37" s="13">
        <f t="shared" si="28"/>
        <v>0</v>
      </c>
      <c r="Y37" s="13">
        <f t="shared" si="28"/>
        <v>0</v>
      </c>
      <c r="Z37" s="40">
        <f>SUM(Z38:Z39)</f>
        <v>0</v>
      </c>
      <c r="AA37" s="40">
        <f aca="true" t="shared" si="29" ref="AA37:AZ37">SUM(AA38:AA39)</f>
        <v>0</v>
      </c>
      <c r="AB37" s="40">
        <f t="shared" si="29"/>
        <v>0</v>
      </c>
      <c r="AC37" s="40">
        <f t="shared" si="29"/>
        <v>0</v>
      </c>
      <c r="AD37" s="40">
        <f t="shared" si="29"/>
        <v>0</v>
      </c>
      <c r="AE37" s="40">
        <f t="shared" si="29"/>
        <v>0</v>
      </c>
      <c r="AF37" s="40">
        <f t="shared" si="29"/>
        <v>0</v>
      </c>
      <c r="AG37" s="40">
        <f t="shared" si="29"/>
        <v>0</v>
      </c>
      <c r="AH37" s="40">
        <f t="shared" si="29"/>
        <v>0</v>
      </c>
      <c r="AI37" s="40">
        <f t="shared" si="29"/>
        <v>0</v>
      </c>
      <c r="AJ37" s="40">
        <f t="shared" si="29"/>
        <v>0</v>
      </c>
      <c r="AK37" s="40">
        <f t="shared" si="29"/>
        <v>0</v>
      </c>
      <c r="AL37" s="40">
        <f t="shared" si="29"/>
        <v>0</v>
      </c>
      <c r="AM37" s="40">
        <f t="shared" si="29"/>
        <v>0</v>
      </c>
      <c r="AN37" s="40">
        <f t="shared" si="29"/>
        <v>0</v>
      </c>
      <c r="AO37" s="40">
        <f t="shared" si="29"/>
        <v>0</v>
      </c>
      <c r="AP37" s="40">
        <f t="shared" si="29"/>
        <v>0</v>
      </c>
      <c r="AQ37" s="40">
        <f t="shared" si="29"/>
        <v>0</v>
      </c>
      <c r="AR37" s="40">
        <f t="shared" si="29"/>
        <v>0</v>
      </c>
      <c r="AS37" s="40">
        <f t="shared" si="29"/>
        <v>0</v>
      </c>
      <c r="AT37" s="40">
        <f t="shared" si="29"/>
        <v>0</v>
      </c>
      <c r="AU37" s="40">
        <f t="shared" si="29"/>
        <v>0</v>
      </c>
      <c r="AV37" s="40">
        <f t="shared" si="29"/>
        <v>0</v>
      </c>
      <c r="AW37" s="40">
        <f t="shared" si="29"/>
        <v>0</v>
      </c>
      <c r="AX37" s="40">
        <f t="shared" si="29"/>
        <v>0</v>
      </c>
      <c r="AY37" s="40">
        <f t="shared" si="29"/>
        <v>0</v>
      </c>
      <c r="AZ37" s="99">
        <f t="shared" si="29"/>
        <v>0</v>
      </c>
      <c r="BA37" s="41"/>
      <c r="BB37" s="41">
        <f>SUM(BB38:BB39)</f>
        <v>0</v>
      </c>
      <c r="BD37" s="3">
        <f t="shared" si="4"/>
        <v>0</v>
      </c>
      <c r="BE37" s="3">
        <f t="shared" si="2"/>
        <v>0</v>
      </c>
    </row>
    <row r="38" spans="1:57" ht="11.25">
      <c r="A38" s="94" t="s">
        <v>135</v>
      </c>
      <c r="B38" s="42"/>
      <c r="C38" s="43" t="s">
        <v>237</v>
      </c>
      <c r="D38" s="44"/>
      <c r="E38" s="5"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>
        <f>+Q38+R38+S38+T38+U38+V38+W38</f>
        <v>0</v>
      </c>
      <c r="Y38" s="5">
        <f>+E38+F38-G38-H38-P38+X38</f>
        <v>0</v>
      </c>
      <c r="Z38" s="36"/>
      <c r="AA38" s="36"/>
      <c r="AB38" s="36">
        <v>0</v>
      </c>
      <c r="AC38" s="36"/>
      <c r="AD38" s="36">
        <v>0</v>
      </c>
      <c r="AE38" s="36"/>
      <c r="AF38" s="36">
        <v>0</v>
      </c>
      <c r="AG38" s="36"/>
      <c r="AH38" s="36">
        <v>0</v>
      </c>
      <c r="AI38" s="36"/>
      <c r="AJ38" s="36">
        <v>0</v>
      </c>
      <c r="AK38" s="36"/>
      <c r="AL38" s="36">
        <v>0</v>
      </c>
      <c r="AM38" s="36"/>
      <c r="AN38" s="36">
        <v>0</v>
      </c>
      <c r="AO38" s="36"/>
      <c r="AP38" s="36">
        <v>0</v>
      </c>
      <c r="AQ38" s="36"/>
      <c r="AR38" s="36">
        <v>0</v>
      </c>
      <c r="AS38" s="36"/>
      <c r="AT38" s="36">
        <v>0</v>
      </c>
      <c r="AU38" s="36"/>
      <c r="AV38" s="36">
        <v>0</v>
      </c>
      <c r="AW38" s="36"/>
      <c r="AX38" s="36">
        <f>+Z38+AB38+AD38+AF38+AH38+AJ38+AL38+AN38+AP38+AR38+AT38+AV38</f>
        <v>0</v>
      </c>
      <c r="AY38" s="12">
        <f t="shared" si="27"/>
        <v>0</v>
      </c>
      <c r="AZ38" s="98">
        <f>+Y38-AY38</f>
        <v>0</v>
      </c>
      <c r="BB38" s="35">
        <f>+Y38-AX38</f>
        <v>0</v>
      </c>
      <c r="BD38" s="3">
        <f t="shared" si="4"/>
        <v>0</v>
      </c>
      <c r="BE38" s="3">
        <f t="shared" si="2"/>
        <v>0</v>
      </c>
    </row>
    <row r="39" spans="1:57" ht="11.25">
      <c r="A39" s="94" t="s">
        <v>136</v>
      </c>
      <c r="B39" s="42"/>
      <c r="C39" s="43" t="s">
        <v>238</v>
      </c>
      <c r="D39" s="44"/>
      <c r="E39" s="5"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>
        <f>+Q39+R39+S39+T39+U39+V39+W39</f>
        <v>0</v>
      </c>
      <c r="Y39" s="5">
        <f>+E39+F39-G39-H39-P39+X39</f>
        <v>0</v>
      </c>
      <c r="Z39" s="36"/>
      <c r="AA39" s="36"/>
      <c r="AB39" s="36">
        <v>0</v>
      </c>
      <c r="AC39" s="36"/>
      <c r="AD39" s="36">
        <v>0</v>
      </c>
      <c r="AE39" s="36"/>
      <c r="AF39" s="36">
        <v>0</v>
      </c>
      <c r="AG39" s="36"/>
      <c r="AH39" s="36">
        <v>0</v>
      </c>
      <c r="AI39" s="36"/>
      <c r="AJ39" s="36">
        <v>0</v>
      </c>
      <c r="AK39" s="36"/>
      <c r="AL39" s="36">
        <v>0</v>
      </c>
      <c r="AM39" s="36"/>
      <c r="AN39" s="36">
        <v>0</v>
      </c>
      <c r="AO39" s="36"/>
      <c r="AP39" s="36">
        <v>0</v>
      </c>
      <c r="AQ39" s="36"/>
      <c r="AR39" s="36">
        <v>0</v>
      </c>
      <c r="AS39" s="36"/>
      <c r="AT39" s="36">
        <v>0</v>
      </c>
      <c r="AU39" s="36"/>
      <c r="AV39" s="36">
        <v>0</v>
      </c>
      <c r="AW39" s="36"/>
      <c r="AX39" s="36">
        <f>+Z39+AB39+AD39+AF39+AH39+AJ39+AL39+AN39+AP39+AR39+AT39+AV39</f>
        <v>0</v>
      </c>
      <c r="AY39" s="12">
        <f t="shared" si="27"/>
        <v>0</v>
      </c>
      <c r="AZ39" s="98">
        <f>+Y39-AY39</f>
        <v>0</v>
      </c>
      <c r="BB39" s="35">
        <f>+Y39-AX39</f>
        <v>0</v>
      </c>
      <c r="BD39" s="3">
        <f t="shared" si="4"/>
        <v>0</v>
      </c>
      <c r="BE39" s="3">
        <f t="shared" si="2"/>
        <v>0</v>
      </c>
    </row>
    <row r="40" spans="1:57" ht="28.5" customHeight="1">
      <c r="A40" s="94" t="s">
        <v>137</v>
      </c>
      <c r="B40" s="145" t="s">
        <v>156</v>
      </c>
      <c r="C40" s="145"/>
      <c r="D40" s="145"/>
      <c r="E40" s="14">
        <f aca="true" t="shared" si="30" ref="E40:AT40">+E4+E6+E37</f>
        <v>19362239079.16</v>
      </c>
      <c r="F40" s="14">
        <f t="shared" si="30"/>
        <v>0</v>
      </c>
      <c r="G40" s="14">
        <f t="shared" si="30"/>
        <v>0</v>
      </c>
      <c r="H40" s="14">
        <f t="shared" si="30"/>
        <v>0</v>
      </c>
      <c r="I40" s="14">
        <f t="shared" si="30"/>
        <v>0</v>
      </c>
      <c r="J40" s="14">
        <f t="shared" si="30"/>
        <v>0</v>
      </c>
      <c r="K40" s="14">
        <f t="shared" si="30"/>
        <v>0</v>
      </c>
      <c r="L40" s="14">
        <f t="shared" si="30"/>
        <v>0</v>
      </c>
      <c r="M40" s="14">
        <f t="shared" si="30"/>
        <v>0</v>
      </c>
      <c r="N40" s="14">
        <f t="shared" si="30"/>
        <v>0</v>
      </c>
      <c r="O40" s="14">
        <f t="shared" si="30"/>
        <v>0</v>
      </c>
      <c r="P40" s="14">
        <f t="shared" si="30"/>
        <v>0</v>
      </c>
      <c r="Q40" s="14">
        <f t="shared" si="30"/>
        <v>0</v>
      </c>
      <c r="R40" s="14">
        <f t="shared" si="30"/>
        <v>0</v>
      </c>
      <c r="S40" s="14">
        <f t="shared" si="30"/>
        <v>0</v>
      </c>
      <c r="T40" s="14">
        <f t="shared" si="30"/>
        <v>0</v>
      </c>
      <c r="U40" s="14">
        <f t="shared" si="30"/>
        <v>0</v>
      </c>
      <c r="V40" s="14">
        <f t="shared" si="30"/>
        <v>0</v>
      </c>
      <c r="W40" s="14">
        <f t="shared" si="30"/>
        <v>0</v>
      </c>
      <c r="X40" s="14">
        <f t="shared" si="30"/>
        <v>0</v>
      </c>
      <c r="Y40" s="14">
        <f t="shared" si="30"/>
        <v>19362239079.16</v>
      </c>
      <c r="Z40" s="45">
        <f t="shared" si="30"/>
        <v>6992272681.16</v>
      </c>
      <c r="AA40" s="45">
        <f>+AA4+AA6+AA37</f>
        <v>5922507614.57</v>
      </c>
      <c r="AB40" s="45">
        <f t="shared" si="30"/>
        <v>4181247752.8799996</v>
      </c>
      <c r="AC40" s="45">
        <f t="shared" si="30"/>
        <v>7078898143.69</v>
      </c>
      <c r="AD40" s="45">
        <f t="shared" si="30"/>
        <v>3686062694.8799996</v>
      </c>
      <c r="AE40" s="45">
        <f t="shared" si="30"/>
        <v>6880104411.469999</v>
      </c>
      <c r="AF40" s="45">
        <f>+AF4+AF6+AF37</f>
        <v>3128222653.8799996</v>
      </c>
      <c r="AG40" s="45">
        <f>+AG4+AG6+AG37</f>
        <v>0</v>
      </c>
      <c r="AH40" s="46">
        <f t="shared" si="30"/>
        <v>2766569013.8799996</v>
      </c>
      <c r="AI40" s="46">
        <f t="shared" si="30"/>
        <v>0</v>
      </c>
      <c r="AJ40" s="45">
        <f t="shared" si="30"/>
        <v>2306168476.8799996</v>
      </c>
      <c r="AK40" s="45">
        <f t="shared" si="30"/>
        <v>0</v>
      </c>
      <c r="AL40" s="45">
        <f t="shared" si="30"/>
        <v>1662810979.8799996</v>
      </c>
      <c r="AM40" s="45">
        <f t="shared" si="30"/>
        <v>0</v>
      </c>
      <c r="AN40" s="45">
        <f t="shared" si="30"/>
        <v>1237715148.8799996</v>
      </c>
      <c r="AO40" s="45">
        <f t="shared" si="30"/>
        <v>0</v>
      </c>
      <c r="AP40" s="45">
        <f t="shared" si="30"/>
        <v>1595950534.8799996</v>
      </c>
      <c r="AQ40" s="45"/>
      <c r="AR40" s="45">
        <f t="shared" si="30"/>
        <v>1789017949.8799996</v>
      </c>
      <c r="AS40" s="45"/>
      <c r="AT40" s="45">
        <f t="shared" si="30"/>
        <v>2477776818.8799996</v>
      </c>
      <c r="AU40" s="45"/>
      <c r="AV40" s="45">
        <f>+AV4+AV6+AV37</f>
        <v>3119985685.8799996</v>
      </c>
      <c r="AW40" s="45"/>
      <c r="AX40" s="46">
        <f>+AX4+AX6+AX37</f>
        <v>19362239079.16</v>
      </c>
      <c r="AY40" s="46">
        <f>+AY4+AY6+AY37</f>
        <v>9046389566.71</v>
      </c>
      <c r="AZ40" s="100">
        <f>+AZ4+AZ6+AZ37</f>
        <v>16078635883.86</v>
      </c>
      <c r="BD40" s="3">
        <f>Y40-AX40</f>
        <v>0</v>
      </c>
      <c r="BE40" s="3">
        <f t="shared" si="2"/>
        <v>3283603195.299999</v>
      </c>
    </row>
    <row r="41" spans="1:57" ht="28.5" customHeight="1">
      <c r="A41" s="94">
        <v>4</v>
      </c>
      <c r="B41" s="24" t="s">
        <v>8</v>
      </c>
      <c r="C41" s="24" t="s">
        <v>9</v>
      </c>
      <c r="D41" s="47"/>
      <c r="E41" s="13">
        <f aca="true" t="shared" si="31" ref="E41:AP41">E42+E110</f>
        <v>13494508798</v>
      </c>
      <c r="F41" s="13">
        <f t="shared" si="31"/>
        <v>0</v>
      </c>
      <c r="G41" s="13">
        <f t="shared" si="31"/>
        <v>0</v>
      </c>
      <c r="H41" s="13">
        <f t="shared" si="31"/>
        <v>0</v>
      </c>
      <c r="I41" s="13">
        <f t="shared" si="31"/>
        <v>0</v>
      </c>
      <c r="J41" s="13">
        <f t="shared" si="31"/>
        <v>0</v>
      </c>
      <c r="K41" s="13">
        <f t="shared" si="31"/>
        <v>0</v>
      </c>
      <c r="L41" s="13">
        <f t="shared" si="31"/>
        <v>0</v>
      </c>
      <c r="M41" s="13">
        <f t="shared" si="31"/>
        <v>0</v>
      </c>
      <c r="N41" s="13">
        <f t="shared" si="31"/>
        <v>0</v>
      </c>
      <c r="O41" s="13">
        <f t="shared" si="31"/>
        <v>0</v>
      </c>
      <c r="P41" s="13">
        <f t="shared" si="31"/>
        <v>194400000</v>
      </c>
      <c r="Q41" s="13">
        <f t="shared" si="31"/>
        <v>0</v>
      </c>
      <c r="R41" s="13">
        <f t="shared" si="31"/>
        <v>0</v>
      </c>
      <c r="S41" s="13">
        <f t="shared" si="31"/>
        <v>0</v>
      </c>
      <c r="T41" s="13">
        <f t="shared" si="31"/>
        <v>0</v>
      </c>
      <c r="U41" s="13">
        <f t="shared" si="31"/>
        <v>0</v>
      </c>
      <c r="V41" s="13">
        <f t="shared" si="31"/>
        <v>0</v>
      </c>
      <c r="W41" s="13">
        <f t="shared" si="31"/>
        <v>0</v>
      </c>
      <c r="X41" s="13">
        <f t="shared" si="31"/>
        <v>194400000</v>
      </c>
      <c r="Y41" s="13">
        <f t="shared" si="31"/>
        <v>13494508798</v>
      </c>
      <c r="Z41" s="13">
        <f>Z42+Z110</f>
        <v>608905634</v>
      </c>
      <c r="AA41" s="48">
        <f t="shared" si="31"/>
        <v>127892169</v>
      </c>
      <c r="AB41" s="48">
        <f t="shared" si="31"/>
        <v>1619727458</v>
      </c>
      <c r="AC41" s="48">
        <f t="shared" si="31"/>
        <v>281491113.15999997</v>
      </c>
      <c r="AD41" s="48">
        <f t="shared" si="31"/>
        <v>1682382441</v>
      </c>
      <c r="AE41" s="48">
        <f t="shared" si="31"/>
        <v>387835010.08000004</v>
      </c>
      <c r="AF41" s="48">
        <f t="shared" si="31"/>
        <v>1486196040</v>
      </c>
      <c r="AG41" s="48" t="e">
        <f t="shared" si="31"/>
        <v>#REF!</v>
      </c>
      <c r="AH41" s="48">
        <f t="shared" si="31"/>
        <v>1584942937</v>
      </c>
      <c r="AI41" s="48" t="e">
        <f t="shared" si="31"/>
        <v>#REF!</v>
      </c>
      <c r="AJ41" s="48">
        <f t="shared" si="31"/>
        <v>1767899897</v>
      </c>
      <c r="AK41" s="48" t="e">
        <f t="shared" si="31"/>
        <v>#REF!</v>
      </c>
      <c r="AL41" s="48">
        <f t="shared" si="31"/>
        <v>1549638231</v>
      </c>
      <c r="AM41" s="48">
        <f t="shared" si="31"/>
        <v>0</v>
      </c>
      <c r="AN41" s="48">
        <f t="shared" si="31"/>
        <v>766307014</v>
      </c>
      <c r="AO41" s="48" t="e">
        <f t="shared" si="31"/>
        <v>#REF!</v>
      </c>
      <c r="AP41" s="48">
        <f t="shared" si="31"/>
        <v>931474985</v>
      </c>
      <c r="AQ41" s="48"/>
      <c r="AR41" s="48">
        <f>AR42+AR110</f>
        <v>435783531</v>
      </c>
      <c r="AS41" s="48"/>
      <c r="AT41" s="48">
        <f>AT42+AT110</f>
        <v>482333531</v>
      </c>
      <c r="AU41" s="48"/>
      <c r="AV41" s="48">
        <f>AV42+AV110</f>
        <v>568917099</v>
      </c>
      <c r="AW41" s="48"/>
      <c r="AX41" s="126">
        <f>AX42+AX110</f>
        <v>13494508798</v>
      </c>
      <c r="AY41" s="126">
        <f>AY42+AY110</f>
        <v>797218292.24</v>
      </c>
      <c r="AZ41" s="127">
        <f>AZ42+AZ110</f>
        <v>12547290505.76</v>
      </c>
      <c r="BA41" s="49"/>
      <c r="BB41" s="49" t="e">
        <f>BB42+BB110</f>
        <v>#REF!</v>
      </c>
      <c r="BD41" s="3">
        <f>Y41-AX41</f>
        <v>0</v>
      </c>
      <c r="BE41" s="3">
        <f t="shared" si="2"/>
        <v>947218292.2399998</v>
      </c>
    </row>
    <row r="42" spans="1:57" ht="28.5" customHeight="1">
      <c r="A42" s="94" t="s">
        <v>138</v>
      </c>
      <c r="B42" s="24" t="s">
        <v>10</v>
      </c>
      <c r="C42" s="24" t="s">
        <v>11</v>
      </c>
      <c r="D42" s="47"/>
      <c r="E42" s="13">
        <f aca="true" t="shared" si="32" ref="E42:AP42">E43+E66+E100+E107</f>
        <v>5499006075</v>
      </c>
      <c r="F42" s="13">
        <f t="shared" si="32"/>
        <v>0</v>
      </c>
      <c r="G42" s="13">
        <f t="shared" si="32"/>
        <v>0</v>
      </c>
      <c r="H42" s="13">
        <f t="shared" si="32"/>
        <v>0</v>
      </c>
      <c r="I42" s="13">
        <f t="shared" si="32"/>
        <v>0</v>
      </c>
      <c r="J42" s="13">
        <f t="shared" si="32"/>
        <v>0</v>
      </c>
      <c r="K42" s="13">
        <f t="shared" si="32"/>
        <v>0</v>
      </c>
      <c r="L42" s="13">
        <f t="shared" si="32"/>
        <v>0</v>
      </c>
      <c r="M42" s="13">
        <f t="shared" si="32"/>
        <v>0</v>
      </c>
      <c r="N42" s="13">
        <f t="shared" si="32"/>
        <v>0</v>
      </c>
      <c r="O42" s="13">
        <f t="shared" si="32"/>
        <v>0</v>
      </c>
      <c r="P42" s="13">
        <f t="shared" si="32"/>
        <v>155400000</v>
      </c>
      <c r="Q42" s="13">
        <f t="shared" si="32"/>
        <v>0</v>
      </c>
      <c r="R42" s="13">
        <f t="shared" si="32"/>
        <v>0</v>
      </c>
      <c r="S42" s="13">
        <f t="shared" si="32"/>
        <v>0</v>
      </c>
      <c r="T42" s="13">
        <f t="shared" si="32"/>
        <v>0</v>
      </c>
      <c r="U42" s="13">
        <f t="shared" si="32"/>
        <v>0</v>
      </c>
      <c r="V42" s="13">
        <f t="shared" si="32"/>
        <v>0</v>
      </c>
      <c r="W42" s="13">
        <f t="shared" si="32"/>
        <v>0</v>
      </c>
      <c r="X42" s="13">
        <f t="shared" si="32"/>
        <v>155400000</v>
      </c>
      <c r="Y42" s="13">
        <f t="shared" si="32"/>
        <v>5499006075</v>
      </c>
      <c r="Z42" s="40">
        <f t="shared" si="32"/>
        <v>456955634</v>
      </c>
      <c r="AA42" s="40">
        <f t="shared" si="32"/>
        <v>127892169</v>
      </c>
      <c r="AB42" s="40">
        <f t="shared" si="32"/>
        <v>567727745</v>
      </c>
      <c r="AC42" s="40">
        <f t="shared" si="32"/>
        <v>240291113.16</v>
      </c>
      <c r="AD42" s="40">
        <f t="shared" si="32"/>
        <v>577499665</v>
      </c>
      <c r="AE42" s="40">
        <f t="shared" si="32"/>
        <v>259735010.08</v>
      </c>
      <c r="AF42" s="40">
        <f t="shared" si="32"/>
        <v>555830114</v>
      </c>
      <c r="AG42" s="40">
        <f t="shared" si="32"/>
        <v>0</v>
      </c>
      <c r="AH42" s="40">
        <f t="shared" si="32"/>
        <v>571877011</v>
      </c>
      <c r="AI42" s="40">
        <f t="shared" si="32"/>
        <v>0</v>
      </c>
      <c r="AJ42" s="40">
        <f t="shared" si="32"/>
        <v>770206248</v>
      </c>
      <c r="AK42" s="40">
        <f t="shared" si="32"/>
        <v>0</v>
      </c>
      <c r="AL42" s="40">
        <f t="shared" si="32"/>
        <v>567830460</v>
      </c>
      <c r="AM42" s="40">
        <f t="shared" si="32"/>
        <v>0</v>
      </c>
      <c r="AN42" s="40">
        <f t="shared" si="32"/>
        <v>221021977</v>
      </c>
      <c r="AO42" s="40">
        <f t="shared" si="32"/>
        <v>0</v>
      </c>
      <c r="AP42" s="40">
        <f t="shared" si="32"/>
        <v>329306160</v>
      </c>
      <c r="AQ42" s="40"/>
      <c r="AR42" s="40">
        <f>AR43+AR66+AR100+AR107</f>
        <v>191839706</v>
      </c>
      <c r="AS42" s="40"/>
      <c r="AT42" s="40">
        <f>AT43+AT66+AT100+AT107</f>
        <v>291889706</v>
      </c>
      <c r="AU42" s="40"/>
      <c r="AV42" s="40">
        <f>AV43+AV66+AV100+AV107</f>
        <v>387021649</v>
      </c>
      <c r="AW42" s="40"/>
      <c r="AX42" s="40">
        <f>AX43+AX66+AX100+AX107</f>
        <v>5499006075</v>
      </c>
      <c r="AY42" s="40">
        <f>AY43+AY66+AY100+AY107</f>
        <v>627918292.24</v>
      </c>
      <c r="AZ42" s="99">
        <f>AZ43+AZ66+AZ100+AZ107</f>
        <v>4871087782.76</v>
      </c>
      <c r="BA42" s="49"/>
      <c r="BB42" s="49">
        <f>BB43+BB66+BB100+BB107</f>
        <v>0</v>
      </c>
      <c r="BD42" s="3">
        <f t="shared" si="4"/>
        <v>0</v>
      </c>
      <c r="BE42" s="3">
        <f t="shared" si="2"/>
        <v>627918292.2399998</v>
      </c>
    </row>
    <row r="43" spans="1:57" ht="28.5" customHeight="1">
      <c r="A43" s="94" t="s">
        <v>139</v>
      </c>
      <c r="B43" s="24" t="s">
        <v>12</v>
      </c>
      <c r="C43" s="24" t="s">
        <v>13</v>
      </c>
      <c r="D43" s="47"/>
      <c r="E43" s="13">
        <f>E44</f>
        <v>2384406019</v>
      </c>
      <c r="F43" s="13">
        <f aca="true" t="shared" si="33" ref="F43:BB43">F44</f>
        <v>0</v>
      </c>
      <c r="G43" s="13">
        <f t="shared" si="33"/>
        <v>0</v>
      </c>
      <c r="H43" s="13">
        <f t="shared" si="33"/>
        <v>0</v>
      </c>
      <c r="I43" s="13">
        <f t="shared" si="33"/>
        <v>0</v>
      </c>
      <c r="J43" s="13">
        <f t="shared" si="33"/>
        <v>0</v>
      </c>
      <c r="K43" s="13">
        <f t="shared" si="33"/>
        <v>0</v>
      </c>
      <c r="L43" s="13">
        <f t="shared" si="33"/>
        <v>0</v>
      </c>
      <c r="M43" s="13">
        <f t="shared" si="33"/>
        <v>0</v>
      </c>
      <c r="N43" s="13">
        <f t="shared" si="33"/>
        <v>0</v>
      </c>
      <c r="O43" s="13">
        <f t="shared" si="33"/>
        <v>0</v>
      </c>
      <c r="P43" s="13">
        <f t="shared" si="33"/>
        <v>0</v>
      </c>
      <c r="Q43" s="13">
        <f t="shared" si="33"/>
        <v>0</v>
      </c>
      <c r="R43" s="13">
        <f t="shared" si="33"/>
        <v>0</v>
      </c>
      <c r="S43" s="13">
        <f t="shared" si="33"/>
        <v>0</v>
      </c>
      <c r="T43" s="13">
        <f t="shared" si="33"/>
        <v>0</v>
      </c>
      <c r="U43" s="13">
        <f t="shared" si="33"/>
        <v>0</v>
      </c>
      <c r="V43" s="13">
        <f t="shared" si="33"/>
        <v>0</v>
      </c>
      <c r="W43" s="13">
        <f t="shared" si="33"/>
        <v>0</v>
      </c>
      <c r="X43" s="13">
        <f t="shared" si="33"/>
        <v>0</v>
      </c>
      <c r="Y43" s="6">
        <f aca="true" t="shared" si="34" ref="Y43:Y49">+E43+F43-G43-H43-P43+X43</f>
        <v>2384406019</v>
      </c>
      <c r="Z43" s="40">
        <f t="shared" si="33"/>
        <v>239504681</v>
      </c>
      <c r="AA43" s="40">
        <f t="shared" si="33"/>
        <v>107057145</v>
      </c>
      <c r="AB43" s="40">
        <f t="shared" si="33"/>
        <v>179403016</v>
      </c>
      <c r="AC43" s="40">
        <f t="shared" si="33"/>
        <v>136973798</v>
      </c>
      <c r="AD43" s="40">
        <f t="shared" si="33"/>
        <v>167809936</v>
      </c>
      <c r="AE43" s="40">
        <f t="shared" si="33"/>
        <v>159273338</v>
      </c>
      <c r="AF43" s="40">
        <f t="shared" si="33"/>
        <v>169365385</v>
      </c>
      <c r="AG43" s="40">
        <f t="shared" si="33"/>
        <v>0</v>
      </c>
      <c r="AH43" s="40">
        <f t="shared" si="33"/>
        <v>177812282</v>
      </c>
      <c r="AI43" s="40">
        <f t="shared" si="33"/>
        <v>0</v>
      </c>
      <c r="AJ43" s="40">
        <f t="shared" si="33"/>
        <v>227310615</v>
      </c>
      <c r="AK43" s="40">
        <f t="shared" si="33"/>
        <v>0</v>
      </c>
      <c r="AL43" s="40">
        <f t="shared" si="33"/>
        <v>179565737</v>
      </c>
      <c r="AM43" s="40">
        <f t="shared" si="33"/>
        <v>0</v>
      </c>
      <c r="AN43" s="40">
        <f t="shared" si="33"/>
        <v>183545310</v>
      </c>
      <c r="AO43" s="40">
        <f t="shared" si="33"/>
        <v>0</v>
      </c>
      <c r="AP43" s="40">
        <f t="shared" si="33"/>
        <v>199442993</v>
      </c>
      <c r="AQ43" s="40"/>
      <c r="AR43" s="40">
        <f t="shared" si="33"/>
        <v>159363039</v>
      </c>
      <c r="AS43" s="40"/>
      <c r="AT43" s="40">
        <f t="shared" si="33"/>
        <v>159363039</v>
      </c>
      <c r="AU43" s="40"/>
      <c r="AV43" s="40">
        <f t="shared" si="33"/>
        <v>341919986</v>
      </c>
      <c r="AW43" s="40"/>
      <c r="AX43" s="40">
        <f t="shared" si="33"/>
        <v>2384406019</v>
      </c>
      <c r="AY43" s="40">
        <f t="shared" si="33"/>
        <v>403304281</v>
      </c>
      <c r="AZ43" s="99">
        <f t="shared" si="33"/>
        <v>1981101738</v>
      </c>
      <c r="BA43" s="49"/>
      <c r="BB43" s="49">
        <f t="shared" si="33"/>
        <v>0</v>
      </c>
      <c r="BD43" s="3">
        <f t="shared" si="4"/>
        <v>0</v>
      </c>
      <c r="BE43" s="3">
        <f t="shared" si="2"/>
        <v>403304281</v>
      </c>
    </row>
    <row r="44" spans="1:57" ht="28.5" customHeight="1">
      <c r="A44" s="94" t="s">
        <v>140</v>
      </c>
      <c r="B44" s="24" t="s">
        <v>29</v>
      </c>
      <c r="C44" s="24" t="s">
        <v>30</v>
      </c>
      <c r="D44" s="47"/>
      <c r="E44" s="13">
        <f>E45+E53+E61</f>
        <v>2384406019</v>
      </c>
      <c r="F44" s="13">
        <f aca="true" t="shared" si="35" ref="F44:BB44">F45+F53+F61</f>
        <v>0</v>
      </c>
      <c r="G44" s="13">
        <f t="shared" si="35"/>
        <v>0</v>
      </c>
      <c r="H44" s="13">
        <f t="shared" si="35"/>
        <v>0</v>
      </c>
      <c r="I44" s="13">
        <f t="shared" si="35"/>
        <v>0</v>
      </c>
      <c r="J44" s="13">
        <f t="shared" si="35"/>
        <v>0</v>
      </c>
      <c r="K44" s="13">
        <f t="shared" si="35"/>
        <v>0</v>
      </c>
      <c r="L44" s="13">
        <f t="shared" si="35"/>
        <v>0</v>
      </c>
      <c r="M44" s="13">
        <f t="shared" si="35"/>
        <v>0</v>
      </c>
      <c r="N44" s="13">
        <f t="shared" si="35"/>
        <v>0</v>
      </c>
      <c r="O44" s="13">
        <f t="shared" si="35"/>
        <v>0</v>
      </c>
      <c r="P44" s="13">
        <f t="shared" si="35"/>
        <v>0</v>
      </c>
      <c r="Q44" s="13">
        <f t="shared" si="35"/>
        <v>0</v>
      </c>
      <c r="R44" s="13">
        <f t="shared" si="35"/>
        <v>0</v>
      </c>
      <c r="S44" s="13">
        <f t="shared" si="35"/>
        <v>0</v>
      </c>
      <c r="T44" s="13">
        <f t="shared" si="35"/>
        <v>0</v>
      </c>
      <c r="U44" s="13">
        <f t="shared" si="35"/>
        <v>0</v>
      </c>
      <c r="V44" s="13">
        <f t="shared" si="35"/>
        <v>0</v>
      </c>
      <c r="W44" s="13">
        <f t="shared" si="35"/>
        <v>0</v>
      </c>
      <c r="X44" s="13">
        <f t="shared" si="35"/>
        <v>0</v>
      </c>
      <c r="Y44" s="6">
        <f t="shared" si="34"/>
        <v>2384406019</v>
      </c>
      <c r="Z44" s="40">
        <f t="shared" si="35"/>
        <v>239504681</v>
      </c>
      <c r="AA44" s="40">
        <f>AA45+AA53+AA61</f>
        <v>107057145</v>
      </c>
      <c r="AB44" s="40">
        <f t="shared" si="35"/>
        <v>179403016</v>
      </c>
      <c r="AC44" s="40">
        <f t="shared" si="35"/>
        <v>136973798</v>
      </c>
      <c r="AD44" s="40">
        <f t="shared" si="35"/>
        <v>167809936</v>
      </c>
      <c r="AE44" s="40">
        <f t="shared" si="35"/>
        <v>159273338</v>
      </c>
      <c r="AF44" s="40">
        <f t="shared" si="35"/>
        <v>169365385</v>
      </c>
      <c r="AG44" s="40">
        <f t="shared" si="35"/>
        <v>0</v>
      </c>
      <c r="AH44" s="40">
        <f t="shared" si="35"/>
        <v>177812282</v>
      </c>
      <c r="AI44" s="40">
        <f t="shared" si="35"/>
        <v>0</v>
      </c>
      <c r="AJ44" s="40">
        <f t="shared" si="35"/>
        <v>227310615</v>
      </c>
      <c r="AK44" s="40">
        <f t="shared" si="35"/>
        <v>0</v>
      </c>
      <c r="AL44" s="40">
        <f t="shared" si="35"/>
        <v>179565737</v>
      </c>
      <c r="AM44" s="40">
        <f t="shared" si="35"/>
        <v>0</v>
      </c>
      <c r="AN44" s="40">
        <f t="shared" si="35"/>
        <v>183545310</v>
      </c>
      <c r="AO44" s="40">
        <f t="shared" si="35"/>
        <v>0</v>
      </c>
      <c r="AP44" s="40">
        <f t="shared" si="35"/>
        <v>199442993</v>
      </c>
      <c r="AQ44" s="40"/>
      <c r="AR44" s="40">
        <f t="shared" si="35"/>
        <v>159363039</v>
      </c>
      <c r="AS44" s="40"/>
      <c r="AT44" s="40">
        <f t="shared" si="35"/>
        <v>159363039</v>
      </c>
      <c r="AU44" s="40"/>
      <c r="AV44" s="40">
        <f t="shared" si="35"/>
        <v>341919986</v>
      </c>
      <c r="AW44" s="40"/>
      <c r="AX44" s="40">
        <f t="shared" si="35"/>
        <v>2384406019</v>
      </c>
      <c r="AY44" s="40">
        <f t="shared" si="35"/>
        <v>403304281</v>
      </c>
      <c r="AZ44" s="99">
        <f t="shared" si="35"/>
        <v>1981101738</v>
      </c>
      <c r="BA44" s="49"/>
      <c r="BB44" s="49">
        <f t="shared" si="35"/>
        <v>0</v>
      </c>
      <c r="BD44" s="3">
        <f t="shared" si="4"/>
        <v>0</v>
      </c>
      <c r="BE44" s="3">
        <f t="shared" si="2"/>
        <v>403304281</v>
      </c>
    </row>
    <row r="45" spans="1:57" ht="28.5" customHeight="1">
      <c r="A45" s="94" t="s">
        <v>167</v>
      </c>
      <c r="B45" s="24" t="s">
        <v>31</v>
      </c>
      <c r="C45" s="24" t="s">
        <v>32</v>
      </c>
      <c r="D45" s="47"/>
      <c r="E45" s="13">
        <f>+E46</f>
        <v>1657915241</v>
      </c>
      <c r="F45" s="13">
        <f aca="true" t="shared" si="36" ref="F45:BB45">+F46</f>
        <v>0</v>
      </c>
      <c r="G45" s="13">
        <f t="shared" si="36"/>
        <v>0</v>
      </c>
      <c r="H45" s="13">
        <f t="shared" si="36"/>
        <v>0</v>
      </c>
      <c r="I45" s="13">
        <f t="shared" si="36"/>
        <v>0</v>
      </c>
      <c r="J45" s="13">
        <f t="shared" si="36"/>
        <v>0</v>
      </c>
      <c r="K45" s="13">
        <f t="shared" si="36"/>
        <v>0</v>
      </c>
      <c r="L45" s="13">
        <f t="shared" si="36"/>
        <v>0</v>
      </c>
      <c r="M45" s="13">
        <f t="shared" si="36"/>
        <v>0</v>
      </c>
      <c r="N45" s="13">
        <f t="shared" si="36"/>
        <v>0</v>
      </c>
      <c r="O45" s="13">
        <f t="shared" si="36"/>
        <v>0</v>
      </c>
      <c r="P45" s="13">
        <f t="shared" si="36"/>
        <v>0</v>
      </c>
      <c r="Q45" s="13">
        <f t="shared" si="36"/>
        <v>0</v>
      </c>
      <c r="R45" s="13">
        <f t="shared" si="36"/>
        <v>0</v>
      </c>
      <c r="S45" s="13">
        <f t="shared" si="36"/>
        <v>0</v>
      </c>
      <c r="T45" s="13">
        <f t="shared" si="36"/>
        <v>0</v>
      </c>
      <c r="U45" s="13">
        <f t="shared" si="36"/>
        <v>0</v>
      </c>
      <c r="V45" s="13">
        <f t="shared" si="36"/>
        <v>0</v>
      </c>
      <c r="W45" s="13">
        <f t="shared" si="36"/>
        <v>0</v>
      </c>
      <c r="X45" s="13">
        <f t="shared" si="36"/>
        <v>0</v>
      </c>
      <c r="Y45" s="6">
        <f t="shared" si="34"/>
        <v>1657915241</v>
      </c>
      <c r="Z45" s="40">
        <f t="shared" si="36"/>
        <v>139512532</v>
      </c>
      <c r="AA45" s="40">
        <f t="shared" si="36"/>
        <v>104152296</v>
      </c>
      <c r="AB45" s="40">
        <f t="shared" si="36"/>
        <v>117227204</v>
      </c>
      <c r="AC45" s="40">
        <f t="shared" si="36"/>
        <v>98714684</v>
      </c>
      <c r="AD45" s="40">
        <f t="shared" si="36"/>
        <v>114420159</v>
      </c>
      <c r="AE45" s="40">
        <f t="shared" si="36"/>
        <v>114879130</v>
      </c>
      <c r="AF45" s="40">
        <f t="shared" si="36"/>
        <v>115224893</v>
      </c>
      <c r="AG45" s="40">
        <f t="shared" si="36"/>
        <v>0</v>
      </c>
      <c r="AH45" s="40">
        <f t="shared" si="36"/>
        <v>119595017</v>
      </c>
      <c r="AI45" s="40">
        <f t="shared" si="36"/>
        <v>0</v>
      </c>
      <c r="AJ45" s="40">
        <f t="shared" si="36"/>
        <v>171760724</v>
      </c>
      <c r="AK45" s="40">
        <f t="shared" si="36"/>
        <v>0</v>
      </c>
      <c r="AL45" s="40">
        <f t="shared" si="36"/>
        <v>120502192</v>
      </c>
      <c r="AM45" s="40">
        <f t="shared" si="36"/>
        <v>0</v>
      </c>
      <c r="AN45" s="40">
        <f t="shared" si="36"/>
        <v>122561082</v>
      </c>
      <c r="AO45" s="40">
        <f t="shared" si="36"/>
        <v>0</v>
      </c>
      <c r="AP45" s="40">
        <f t="shared" si="36"/>
        <v>124404373</v>
      </c>
      <c r="AQ45" s="40"/>
      <c r="AR45" s="40">
        <f t="shared" si="36"/>
        <v>110050035</v>
      </c>
      <c r="AS45" s="40"/>
      <c r="AT45" s="40">
        <f t="shared" si="36"/>
        <v>110050035</v>
      </c>
      <c r="AU45" s="40"/>
      <c r="AV45" s="40">
        <f t="shared" si="36"/>
        <v>292606995</v>
      </c>
      <c r="AW45" s="40"/>
      <c r="AX45" s="40">
        <f t="shared" si="36"/>
        <v>1657915241</v>
      </c>
      <c r="AY45" s="40">
        <f t="shared" si="36"/>
        <v>317746110</v>
      </c>
      <c r="AZ45" s="99">
        <f t="shared" si="36"/>
        <v>1340169131</v>
      </c>
      <c r="BA45" s="49"/>
      <c r="BB45" s="49">
        <f t="shared" si="36"/>
        <v>0</v>
      </c>
      <c r="BD45" s="3">
        <f t="shared" si="4"/>
        <v>0</v>
      </c>
      <c r="BE45" s="3">
        <f t="shared" si="2"/>
        <v>317746110</v>
      </c>
    </row>
    <row r="46" spans="1:57" ht="28.5" customHeight="1">
      <c r="A46" s="94" t="s">
        <v>168</v>
      </c>
      <c r="B46" s="24" t="s">
        <v>33</v>
      </c>
      <c r="C46" s="24" t="s">
        <v>34</v>
      </c>
      <c r="D46" s="47"/>
      <c r="E46" s="13">
        <f>SUM(E47:E50)</f>
        <v>1657915241</v>
      </c>
      <c r="F46" s="13">
        <f aca="true" t="shared" si="37" ref="F46:BB46">SUM(F47:F50)</f>
        <v>0</v>
      </c>
      <c r="G46" s="13">
        <f t="shared" si="37"/>
        <v>0</v>
      </c>
      <c r="H46" s="13">
        <f t="shared" si="37"/>
        <v>0</v>
      </c>
      <c r="I46" s="13">
        <f t="shared" si="37"/>
        <v>0</v>
      </c>
      <c r="J46" s="13">
        <f t="shared" si="37"/>
        <v>0</v>
      </c>
      <c r="K46" s="13">
        <f t="shared" si="37"/>
        <v>0</v>
      </c>
      <c r="L46" s="13">
        <f t="shared" si="37"/>
        <v>0</v>
      </c>
      <c r="M46" s="13">
        <f t="shared" si="37"/>
        <v>0</v>
      </c>
      <c r="N46" s="13">
        <f t="shared" si="37"/>
        <v>0</v>
      </c>
      <c r="O46" s="13">
        <f t="shared" si="37"/>
        <v>0</v>
      </c>
      <c r="P46" s="13">
        <f t="shared" si="37"/>
        <v>0</v>
      </c>
      <c r="Q46" s="13">
        <f t="shared" si="37"/>
        <v>0</v>
      </c>
      <c r="R46" s="13">
        <f t="shared" si="37"/>
        <v>0</v>
      </c>
      <c r="S46" s="13">
        <f t="shared" si="37"/>
        <v>0</v>
      </c>
      <c r="T46" s="13">
        <f t="shared" si="37"/>
        <v>0</v>
      </c>
      <c r="U46" s="13">
        <f t="shared" si="37"/>
        <v>0</v>
      </c>
      <c r="V46" s="13">
        <f t="shared" si="37"/>
        <v>0</v>
      </c>
      <c r="W46" s="13">
        <f t="shared" si="37"/>
        <v>0</v>
      </c>
      <c r="X46" s="13">
        <f t="shared" si="37"/>
        <v>0</v>
      </c>
      <c r="Y46" s="6">
        <f t="shared" si="34"/>
        <v>1657915241</v>
      </c>
      <c r="Z46" s="40">
        <f t="shared" si="37"/>
        <v>139512532</v>
      </c>
      <c r="AA46" s="40">
        <f>SUM(AA47:AA50)</f>
        <v>104152296</v>
      </c>
      <c r="AB46" s="40">
        <f t="shared" si="37"/>
        <v>117227204</v>
      </c>
      <c r="AC46" s="40">
        <f t="shared" si="37"/>
        <v>98714684</v>
      </c>
      <c r="AD46" s="40">
        <f t="shared" si="37"/>
        <v>114420159</v>
      </c>
      <c r="AE46" s="40">
        <f t="shared" si="37"/>
        <v>114879130</v>
      </c>
      <c r="AF46" s="40">
        <f t="shared" si="37"/>
        <v>115224893</v>
      </c>
      <c r="AG46" s="40">
        <f t="shared" si="37"/>
        <v>0</v>
      </c>
      <c r="AH46" s="40">
        <f t="shared" si="37"/>
        <v>119595017</v>
      </c>
      <c r="AI46" s="40">
        <f t="shared" si="37"/>
        <v>0</v>
      </c>
      <c r="AJ46" s="40">
        <f t="shared" si="37"/>
        <v>171760724</v>
      </c>
      <c r="AK46" s="40">
        <f t="shared" si="37"/>
        <v>0</v>
      </c>
      <c r="AL46" s="40">
        <f t="shared" si="37"/>
        <v>120502192</v>
      </c>
      <c r="AM46" s="40">
        <f t="shared" si="37"/>
        <v>0</v>
      </c>
      <c r="AN46" s="40">
        <f t="shared" si="37"/>
        <v>122561082</v>
      </c>
      <c r="AO46" s="40">
        <f t="shared" si="37"/>
        <v>0</v>
      </c>
      <c r="AP46" s="40">
        <f t="shared" si="37"/>
        <v>124404373</v>
      </c>
      <c r="AQ46" s="40"/>
      <c r="AR46" s="40">
        <f t="shared" si="37"/>
        <v>110050035</v>
      </c>
      <c r="AS46" s="40"/>
      <c r="AT46" s="40">
        <f t="shared" si="37"/>
        <v>110050035</v>
      </c>
      <c r="AU46" s="40"/>
      <c r="AV46" s="40">
        <f t="shared" si="37"/>
        <v>292606995</v>
      </c>
      <c r="AW46" s="40"/>
      <c r="AX46" s="40">
        <f t="shared" si="37"/>
        <v>1657915241</v>
      </c>
      <c r="AY46" s="40">
        <f t="shared" si="37"/>
        <v>317746110</v>
      </c>
      <c r="AZ46" s="99">
        <f t="shared" si="37"/>
        <v>1340169131</v>
      </c>
      <c r="BA46" s="49"/>
      <c r="BB46" s="49">
        <f t="shared" si="37"/>
        <v>0</v>
      </c>
      <c r="BD46" s="3">
        <f t="shared" si="4"/>
        <v>0</v>
      </c>
      <c r="BE46" s="3">
        <f t="shared" si="2"/>
        <v>317746110</v>
      </c>
    </row>
    <row r="47" spans="1:57" ht="11.25" hidden="1">
      <c r="A47" s="85" t="s">
        <v>169</v>
      </c>
      <c r="B47" s="4" t="s">
        <v>433</v>
      </c>
      <c r="C47" s="4" t="s">
        <v>35</v>
      </c>
      <c r="D47" s="34" t="s">
        <v>384</v>
      </c>
      <c r="E47" s="7">
        <v>1320600420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>
        <f>+Q47+R47+S47+T47+U47+V47+W47</f>
        <v>0</v>
      </c>
      <c r="Y47" s="5">
        <f t="shared" si="34"/>
        <v>1320600420</v>
      </c>
      <c r="Z47" s="50">
        <v>110050035</v>
      </c>
      <c r="AA47" s="50">
        <v>96440194</v>
      </c>
      <c r="AB47" s="50">
        <v>110050035</v>
      </c>
      <c r="AC47" s="50">
        <v>93322761</v>
      </c>
      <c r="AD47" s="50">
        <v>110050035</v>
      </c>
      <c r="AE47" s="50">
        <v>100296187</v>
      </c>
      <c r="AF47" s="50">
        <v>110050035</v>
      </c>
      <c r="AG47" s="50"/>
      <c r="AH47" s="50">
        <v>110050035</v>
      </c>
      <c r="AI47" s="50"/>
      <c r="AJ47" s="50">
        <v>110050035</v>
      </c>
      <c r="AK47" s="50"/>
      <c r="AL47" s="50">
        <v>110050035</v>
      </c>
      <c r="AM47" s="50"/>
      <c r="AN47" s="50">
        <v>110050035</v>
      </c>
      <c r="AO47" s="50"/>
      <c r="AP47" s="50">
        <v>110050035</v>
      </c>
      <c r="AQ47" s="50"/>
      <c r="AR47" s="50">
        <v>110050035</v>
      </c>
      <c r="AS47" s="50"/>
      <c r="AT47" s="50">
        <v>110050035</v>
      </c>
      <c r="AU47" s="50"/>
      <c r="AV47" s="50">
        <v>110050035</v>
      </c>
      <c r="AW47" s="50"/>
      <c r="AX47" s="25">
        <f aca="true" t="shared" si="38" ref="AX47:AX60">+Z47+AB47+AD47+AF47+AH47+AJ47+AL47+AN47+AP47+AR47+AT47+AV47</f>
        <v>1320600420</v>
      </c>
      <c r="AY47" s="27">
        <f aca="true" t="shared" si="39" ref="AY47:AY60">AW47+AU47+AS47+AQ47+AO47+AM47+AK47+AI47+AG47+AE47+AC47+AA47</f>
        <v>290059142</v>
      </c>
      <c r="AZ47" s="95">
        <f aca="true" t="shared" si="40" ref="AZ47:AZ52">+Y47-AY47</f>
        <v>1030541278</v>
      </c>
      <c r="BB47" s="35">
        <f aca="true" t="shared" si="41" ref="BB47:BB52">+Y47-AX47</f>
        <v>0</v>
      </c>
      <c r="BD47" s="3">
        <f t="shared" si="4"/>
        <v>0</v>
      </c>
      <c r="BE47" s="3">
        <f t="shared" si="2"/>
        <v>290059142</v>
      </c>
    </row>
    <row r="48" spans="1:57" ht="11.25" hidden="1">
      <c r="A48" s="85" t="s">
        <v>170</v>
      </c>
      <c r="B48" s="4" t="s">
        <v>434</v>
      </c>
      <c r="C48" s="4" t="s">
        <v>36</v>
      </c>
      <c r="D48" s="34" t="s">
        <v>384</v>
      </c>
      <c r="E48" s="7">
        <v>110050035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>
        <f>+Q48+R48+S48+T48+U48+V48+W48</f>
        <v>0</v>
      </c>
      <c r="Y48" s="5">
        <f t="shared" si="34"/>
        <v>110050035</v>
      </c>
      <c r="Z48" s="51"/>
      <c r="AA48" s="51"/>
      <c r="AB48" s="51"/>
      <c r="AC48" s="51">
        <v>573163</v>
      </c>
      <c r="AD48" s="51"/>
      <c r="AE48" s="51">
        <v>615299</v>
      </c>
      <c r="AF48" s="51"/>
      <c r="AG48" s="51"/>
      <c r="AH48" s="51"/>
      <c r="AI48" s="51"/>
      <c r="AJ48" s="50">
        <v>55025017</v>
      </c>
      <c r="AK48" s="50"/>
      <c r="AL48" s="51"/>
      <c r="AM48" s="51"/>
      <c r="AN48" s="51"/>
      <c r="AO48" s="50"/>
      <c r="AP48" s="25"/>
      <c r="AQ48" s="25"/>
      <c r="AR48" s="25"/>
      <c r="AS48" s="25"/>
      <c r="AT48" s="25"/>
      <c r="AU48" s="25"/>
      <c r="AV48" s="25">
        <v>55025018</v>
      </c>
      <c r="AW48" s="25"/>
      <c r="AX48" s="25">
        <f t="shared" si="38"/>
        <v>110050035</v>
      </c>
      <c r="AY48" s="27">
        <f t="shared" si="39"/>
        <v>1188462</v>
      </c>
      <c r="AZ48" s="95">
        <f t="shared" si="40"/>
        <v>108861573</v>
      </c>
      <c r="BB48" s="35">
        <f t="shared" si="41"/>
        <v>0</v>
      </c>
      <c r="BD48" s="3">
        <f t="shared" si="4"/>
        <v>0</v>
      </c>
      <c r="BE48" s="3">
        <f t="shared" si="2"/>
        <v>1188462</v>
      </c>
    </row>
    <row r="49" spans="1:57" ht="11.25" hidden="1">
      <c r="A49" s="85" t="s">
        <v>171</v>
      </c>
      <c r="B49" s="4" t="s">
        <v>435</v>
      </c>
      <c r="C49" s="4" t="s">
        <v>37</v>
      </c>
      <c r="D49" s="34" t="s">
        <v>384</v>
      </c>
      <c r="E49" s="7">
        <v>38517513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>
        <f>+Q49+R49+S49+T49+U49+V49+W49</f>
        <v>0</v>
      </c>
      <c r="Y49" s="5">
        <f t="shared" si="34"/>
        <v>38517513</v>
      </c>
      <c r="Z49" s="51">
        <v>11378620</v>
      </c>
      <c r="AA49" s="51">
        <v>5881142</v>
      </c>
      <c r="AB49" s="50">
        <v>2771872</v>
      </c>
      <c r="AC49" s="50">
        <v>180546</v>
      </c>
      <c r="AD49" s="51">
        <v>1687772</v>
      </c>
      <c r="AE49" s="50">
        <v>4035755</v>
      </c>
      <c r="AF49" s="50">
        <v>1998566</v>
      </c>
      <c r="AG49" s="50"/>
      <c r="AH49" s="51">
        <v>3686338</v>
      </c>
      <c r="AI49" s="51"/>
      <c r="AJ49" s="51">
        <v>2582053</v>
      </c>
      <c r="AK49" s="50"/>
      <c r="AL49" s="51">
        <v>4036695</v>
      </c>
      <c r="AM49" s="50"/>
      <c r="AN49" s="51">
        <v>4831853</v>
      </c>
      <c r="AO49" s="51"/>
      <c r="AP49" s="25">
        <v>5543744</v>
      </c>
      <c r="AQ49" s="25"/>
      <c r="AR49" s="25"/>
      <c r="AS49" s="25"/>
      <c r="AT49" s="25"/>
      <c r="AU49" s="25"/>
      <c r="AV49" s="25"/>
      <c r="AW49" s="25"/>
      <c r="AX49" s="25">
        <f t="shared" si="38"/>
        <v>38517513</v>
      </c>
      <c r="AY49" s="27">
        <f t="shared" si="39"/>
        <v>10097443</v>
      </c>
      <c r="AZ49" s="95">
        <f t="shared" si="40"/>
        <v>28420070</v>
      </c>
      <c r="BB49" s="35">
        <f t="shared" si="41"/>
        <v>0</v>
      </c>
      <c r="BD49" s="3">
        <f t="shared" si="4"/>
        <v>0</v>
      </c>
      <c r="BE49" s="3">
        <f t="shared" si="2"/>
        <v>10097443</v>
      </c>
    </row>
    <row r="50" spans="1:57" ht="28.5" customHeight="1">
      <c r="A50" s="94" t="s">
        <v>172</v>
      </c>
      <c r="B50" s="24" t="s">
        <v>39</v>
      </c>
      <c r="C50" s="24" t="s">
        <v>38</v>
      </c>
      <c r="D50" s="47"/>
      <c r="E50" s="13">
        <f>SUM(E51:E52)</f>
        <v>188747273</v>
      </c>
      <c r="F50" s="13">
        <f aca="true" t="shared" si="42" ref="F50:AV50">SUM(F51:F52)</f>
        <v>0</v>
      </c>
      <c r="G50" s="13">
        <f t="shared" si="42"/>
        <v>0</v>
      </c>
      <c r="H50" s="13">
        <f t="shared" si="42"/>
        <v>0</v>
      </c>
      <c r="I50" s="13">
        <f t="shared" si="42"/>
        <v>0</v>
      </c>
      <c r="J50" s="13">
        <f t="shared" si="42"/>
        <v>0</v>
      </c>
      <c r="K50" s="13">
        <f t="shared" si="42"/>
        <v>0</v>
      </c>
      <c r="L50" s="13">
        <f t="shared" si="42"/>
        <v>0</v>
      </c>
      <c r="M50" s="13">
        <f t="shared" si="42"/>
        <v>0</v>
      </c>
      <c r="N50" s="13">
        <f t="shared" si="42"/>
        <v>0</v>
      </c>
      <c r="O50" s="13">
        <f t="shared" si="42"/>
        <v>0</v>
      </c>
      <c r="P50" s="5">
        <f>+I50+J50+K50+L50+M50+N50+O50</f>
        <v>0</v>
      </c>
      <c r="Q50" s="5"/>
      <c r="R50" s="5"/>
      <c r="S50" s="5"/>
      <c r="T50" s="5"/>
      <c r="U50" s="5"/>
      <c r="V50" s="5"/>
      <c r="W50" s="5"/>
      <c r="X50" s="13">
        <f t="shared" si="42"/>
        <v>0</v>
      </c>
      <c r="Y50" s="13">
        <f t="shared" si="42"/>
        <v>188747273</v>
      </c>
      <c r="Z50" s="13">
        <f t="shared" si="42"/>
        <v>18083877</v>
      </c>
      <c r="AA50" s="13">
        <f t="shared" si="42"/>
        <v>1830960</v>
      </c>
      <c r="AB50" s="48">
        <f t="shared" si="42"/>
        <v>4405297</v>
      </c>
      <c r="AC50" s="48">
        <f t="shared" si="42"/>
        <v>4638214</v>
      </c>
      <c r="AD50" s="48">
        <f t="shared" si="42"/>
        <v>2682352</v>
      </c>
      <c r="AE50" s="48">
        <f t="shared" si="42"/>
        <v>9931889</v>
      </c>
      <c r="AF50" s="48">
        <f t="shared" si="42"/>
        <v>3176292</v>
      </c>
      <c r="AG50" s="48">
        <f t="shared" si="42"/>
        <v>0</v>
      </c>
      <c r="AH50" s="48">
        <f t="shared" si="42"/>
        <v>5858644</v>
      </c>
      <c r="AI50" s="48">
        <f t="shared" si="42"/>
        <v>0</v>
      </c>
      <c r="AJ50" s="48">
        <f t="shared" si="42"/>
        <v>4103619</v>
      </c>
      <c r="AK50" s="48">
        <f t="shared" si="42"/>
        <v>0</v>
      </c>
      <c r="AL50" s="48">
        <f t="shared" si="42"/>
        <v>6415462</v>
      </c>
      <c r="AM50" s="48">
        <f t="shared" si="42"/>
        <v>0</v>
      </c>
      <c r="AN50" s="48">
        <f t="shared" si="42"/>
        <v>7679194</v>
      </c>
      <c r="AO50" s="48">
        <f t="shared" si="42"/>
        <v>0</v>
      </c>
      <c r="AP50" s="48">
        <f t="shared" si="42"/>
        <v>8810594</v>
      </c>
      <c r="AQ50" s="48"/>
      <c r="AR50" s="48">
        <f t="shared" si="42"/>
        <v>0</v>
      </c>
      <c r="AS50" s="48"/>
      <c r="AT50" s="48">
        <f t="shared" si="42"/>
        <v>0</v>
      </c>
      <c r="AU50" s="48"/>
      <c r="AV50" s="48">
        <f t="shared" si="42"/>
        <v>127531942</v>
      </c>
      <c r="AW50" s="48"/>
      <c r="AX50" s="52">
        <f>AX51+AX52</f>
        <v>188747273</v>
      </c>
      <c r="AY50" s="52">
        <f>AY51+AY52</f>
        <v>16401063</v>
      </c>
      <c r="AZ50" s="102">
        <f t="shared" si="40"/>
        <v>172346210</v>
      </c>
      <c r="BB50" s="35">
        <f t="shared" si="41"/>
        <v>0</v>
      </c>
      <c r="BD50" s="3">
        <f t="shared" si="4"/>
        <v>0</v>
      </c>
      <c r="BE50" s="3">
        <f t="shared" si="2"/>
        <v>16401063</v>
      </c>
    </row>
    <row r="51" spans="1:57" ht="22.5" hidden="1">
      <c r="A51" s="85" t="s">
        <v>173</v>
      </c>
      <c r="B51" s="4" t="s">
        <v>40</v>
      </c>
      <c r="C51" s="4" t="s">
        <v>41</v>
      </c>
      <c r="D51" s="34" t="s">
        <v>384</v>
      </c>
      <c r="E51" s="7">
        <v>127531942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>+E51+F51-G51-H51-P51+X51</f>
        <v>127531942</v>
      </c>
      <c r="Z51" s="25"/>
      <c r="AA51" s="25"/>
      <c r="AB51" s="25"/>
      <c r="AC51" s="25">
        <v>653777</v>
      </c>
      <c r="AD51" s="25"/>
      <c r="AE51" s="25">
        <v>688601</v>
      </c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>
        <v>127531942</v>
      </c>
      <c r="AW51" s="25"/>
      <c r="AX51" s="25">
        <f t="shared" si="38"/>
        <v>127531942</v>
      </c>
      <c r="AY51" s="27">
        <f t="shared" si="39"/>
        <v>1342378</v>
      </c>
      <c r="AZ51" s="95">
        <f t="shared" si="40"/>
        <v>126189564</v>
      </c>
      <c r="BB51" s="35">
        <f t="shared" si="41"/>
        <v>0</v>
      </c>
      <c r="BD51" s="3">
        <f t="shared" si="4"/>
        <v>0</v>
      </c>
      <c r="BE51" s="3">
        <f t="shared" si="2"/>
        <v>1342378</v>
      </c>
    </row>
    <row r="52" spans="1:57" ht="22.5" hidden="1">
      <c r="A52" s="85" t="s">
        <v>174</v>
      </c>
      <c r="B52" s="4" t="s">
        <v>43</v>
      </c>
      <c r="C52" s="4" t="s">
        <v>42</v>
      </c>
      <c r="D52" s="34" t="s">
        <v>384</v>
      </c>
      <c r="E52" s="7">
        <v>61215331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>+E52+F52-G52-H52-P52+X52</f>
        <v>61215331</v>
      </c>
      <c r="Z52" s="25">
        <v>18083877</v>
      </c>
      <c r="AA52" s="25">
        <v>1830960</v>
      </c>
      <c r="AB52" s="25">
        <v>4405297</v>
      </c>
      <c r="AC52" s="25">
        <v>3984437</v>
      </c>
      <c r="AD52" s="25">
        <v>2682352</v>
      </c>
      <c r="AE52" s="25">
        <v>9243288</v>
      </c>
      <c r="AF52" s="25">
        <v>3176292</v>
      </c>
      <c r="AG52" s="25"/>
      <c r="AH52" s="25">
        <v>5858644</v>
      </c>
      <c r="AI52" s="25"/>
      <c r="AJ52" s="25">
        <v>4103619</v>
      </c>
      <c r="AK52" s="25"/>
      <c r="AL52" s="25">
        <v>6415462</v>
      </c>
      <c r="AM52" s="25"/>
      <c r="AN52" s="25">
        <v>7679194</v>
      </c>
      <c r="AO52" s="25"/>
      <c r="AP52" s="25">
        <v>8810594</v>
      </c>
      <c r="AQ52" s="25"/>
      <c r="AR52" s="25"/>
      <c r="AS52" s="25"/>
      <c r="AT52" s="25"/>
      <c r="AU52" s="25"/>
      <c r="AV52" s="25"/>
      <c r="AW52" s="25"/>
      <c r="AX52" s="25">
        <f t="shared" si="38"/>
        <v>61215331</v>
      </c>
      <c r="AY52" s="27">
        <f t="shared" si="39"/>
        <v>15058685</v>
      </c>
      <c r="AZ52" s="95">
        <f t="shared" si="40"/>
        <v>46156646</v>
      </c>
      <c r="BB52" s="35">
        <f t="shared" si="41"/>
        <v>0</v>
      </c>
      <c r="BD52" s="3">
        <f t="shared" si="4"/>
        <v>0</v>
      </c>
      <c r="BE52" s="3">
        <f t="shared" si="2"/>
        <v>15058685</v>
      </c>
    </row>
    <row r="53" spans="1:57" ht="28.5" customHeight="1">
      <c r="A53" s="94" t="s">
        <v>175</v>
      </c>
      <c r="B53" s="24" t="s">
        <v>44</v>
      </c>
      <c r="C53" s="24" t="s">
        <v>45</v>
      </c>
      <c r="D53" s="34"/>
      <c r="E53" s="13">
        <f>SUM(E54:E60)</f>
        <v>591756035</v>
      </c>
      <c r="F53" s="13">
        <f aca="true" t="shared" si="43" ref="F53:BB53">SUM(F54:F60)</f>
        <v>0</v>
      </c>
      <c r="G53" s="13">
        <f t="shared" si="43"/>
        <v>0</v>
      </c>
      <c r="H53" s="13">
        <f t="shared" si="43"/>
        <v>0</v>
      </c>
      <c r="I53" s="13">
        <f t="shared" si="43"/>
        <v>0</v>
      </c>
      <c r="J53" s="13">
        <f t="shared" si="43"/>
        <v>0</v>
      </c>
      <c r="K53" s="13">
        <f t="shared" si="43"/>
        <v>0</v>
      </c>
      <c r="L53" s="13">
        <f t="shared" si="43"/>
        <v>0</v>
      </c>
      <c r="M53" s="13">
        <f t="shared" si="43"/>
        <v>0</v>
      </c>
      <c r="N53" s="13">
        <f t="shared" si="43"/>
        <v>0</v>
      </c>
      <c r="O53" s="13">
        <f t="shared" si="43"/>
        <v>0</v>
      </c>
      <c r="P53" s="13">
        <f t="shared" si="43"/>
        <v>0</v>
      </c>
      <c r="Q53" s="13">
        <f t="shared" si="43"/>
        <v>0</v>
      </c>
      <c r="R53" s="13">
        <f t="shared" si="43"/>
        <v>0</v>
      </c>
      <c r="S53" s="13">
        <f t="shared" si="43"/>
        <v>0</v>
      </c>
      <c r="T53" s="13">
        <f t="shared" si="43"/>
        <v>0</v>
      </c>
      <c r="U53" s="13">
        <f t="shared" si="43"/>
        <v>0</v>
      </c>
      <c r="V53" s="13">
        <f t="shared" si="43"/>
        <v>0</v>
      </c>
      <c r="W53" s="13">
        <f t="shared" si="43"/>
        <v>0</v>
      </c>
      <c r="X53" s="13">
        <f t="shared" si="43"/>
        <v>0</v>
      </c>
      <c r="Y53" s="13">
        <f t="shared" si="43"/>
        <v>591756035</v>
      </c>
      <c r="Z53" s="48">
        <f t="shared" si="43"/>
        <v>49313004</v>
      </c>
      <c r="AA53" s="48">
        <f t="shared" si="43"/>
        <v>0</v>
      </c>
      <c r="AB53" s="48">
        <f t="shared" si="43"/>
        <v>49313004</v>
      </c>
      <c r="AC53" s="48">
        <f t="shared" si="43"/>
        <v>32330063</v>
      </c>
      <c r="AD53" s="48">
        <f t="shared" si="43"/>
        <v>49313004</v>
      </c>
      <c r="AE53" s="48">
        <f t="shared" si="43"/>
        <v>29347380</v>
      </c>
      <c r="AF53" s="48">
        <f t="shared" si="43"/>
        <v>49313004</v>
      </c>
      <c r="AG53" s="48">
        <f t="shared" si="43"/>
        <v>0</v>
      </c>
      <c r="AH53" s="48">
        <f t="shared" si="43"/>
        <v>49313004</v>
      </c>
      <c r="AI53" s="48">
        <f t="shared" si="43"/>
        <v>0</v>
      </c>
      <c r="AJ53" s="48">
        <f t="shared" si="43"/>
        <v>49313004</v>
      </c>
      <c r="AK53" s="48">
        <f t="shared" si="43"/>
        <v>0</v>
      </c>
      <c r="AL53" s="48">
        <f t="shared" si="43"/>
        <v>49313004</v>
      </c>
      <c r="AM53" s="48">
        <f t="shared" si="43"/>
        <v>0</v>
      </c>
      <c r="AN53" s="48">
        <f t="shared" si="43"/>
        <v>49313004</v>
      </c>
      <c r="AO53" s="48">
        <f>SUM(AO54:AO60)</f>
        <v>0</v>
      </c>
      <c r="AP53" s="48">
        <f t="shared" si="43"/>
        <v>49313004</v>
      </c>
      <c r="AQ53" s="48"/>
      <c r="AR53" s="48">
        <f t="shared" si="43"/>
        <v>49313004</v>
      </c>
      <c r="AS53" s="48"/>
      <c r="AT53" s="48">
        <f t="shared" si="43"/>
        <v>49313004</v>
      </c>
      <c r="AU53" s="48"/>
      <c r="AV53" s="48">
        <f t="shared" si="43"/>
        <v>49312991</v>
      </c>
      <c r="AW53" s="48"/>
      <c r="AX53" s="48">
        <f t="shared" si="43"/>
        <v>591756035</v>
      </c>
      <c r="AY53" s="48">
        <f t="shared" si="43"/>
        <v>61677443</v>
      </c>
      <c r="AZ53" s="101">
        <f t="shared" si="43"/>
        <v>530078592</v>
      </c>
      <c r="BA53" s="49"/>
      <c r="BB53" s="49">
        <f t="shared" si="43"/>
        <v>0</v>
      </c>
      <c r="BD53" s="3">
        <f t="shared" si="4"/>
        <v>0</v>
      </c>
      <c r="BE53" s="3">
        <f t="shared" si="2"/>
        <v>61677443</v>
      </c>
    </row>
    <row r="54" spans="1:57" ht="11.25" hidden="1">
      <c r="A54" s="85" t="s">
        <v>178</v>
      </c>
      <c r="B54" s="4" t="s">
        <v>46</v>
      </c>
      <c r="C54" s="4" t="s">
        <v>47</v>
      </c>
      <c r="D54" s="34" t="s">
        <v>384</v>
      </c>
      <c r="E54" s="7">
        <v>158472049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aca="true" t="shared" si="44" ref="Y54:Y60">+E54+F54-G54-H54-P54+X54</f>
        <v>158472049</v>
      </c>
      <c r="Z54" s="25">
        <v>13206004</v>
      </c>
      <c r="AA54" s="25"/>
      <c r="AB54" s="25">
        <v>13206004</v>
      </c>
      <c r="AC54" s="25">
        <v>12278400</v>
      </c>
      <c r="AD54" s="25">
        <v>13206004</v>
      </c>
      <c r="AE54" s="25">
        <v>11199700</v>
      </c>
      <c r="AF54" s="25">
        <v>13206004</v>
      </c>
      <c r="AG54" s="25"/>
      <c r="AH54" s="25">
        <v>13206004</v>
      </c>
      <c r="AI54" s="25"/>
      <c r="AJ54" s="25">
        <v>13206004</v>
      </c>
      <c r="AK54" s="25"/>
      <c r="AL54" s="25">
        <v>13206004</v>
      </c>
      <c r="AM54" s="25"/>
      <c r="AN54" s="25">
        <v>13206004</v>
      </c>
      <c r="AO54" s="25"/>
      <c r="AP54" s="25">
        <v>13206004</v>
      </c>
      <c r="AQ54" s="25"/>
      <c r="AR54" s="25">
        <v>13206004</v>
      </c>
      <c r="AS54" s="25"/>
      <c r="AT54" s="25">
        <v>13206004</v>
      </c>
      <c r="AU54" s="25"/>
      <c r="AV54" s="25">
        <v>13206005</v>
      </c>
      <c r="AW54" s="25"/>
      <c r="AX54" s="25">
        <f t="shared" si="38"/>
        <v>158472049</v>
      </c>
      <c r="AY54" s="27">
        <f t="shared" si="39"/>
        <v>23478100</v>
      </c>
      <c r="AZ54" s="95">
        <f aca="true" t="shared" si="45" ref="AZ54:AZ60">+Y54-AY54</f>
        <v>134993949</v>
      </c>
      <c r="BB54" s="35">
        <f aca="true" t="shared" si="46" ref="BB54:BB60">+Y54-AX54</f>
        <v>0</v>
      </c>
      <c r="BD54" s="3">
        <f t="shared" si="4"/>
        <v>0</v>
      </c>
      <c r="BE54" s="3">
        <f t="shared" si="2"/>
        <v>23478100</v>
      </c>
    </row>
    <row r="55" spans="1:57" ht="11.25" hidden="1">
      <c r="A55" s="85" t="s">
        <v>179</v>
      </c>
      <c r="B55" s="4" t="s">
        <v>48</v>
      </c>
      <c r="C55" s="4" t="s">
        <v>49</v>
      </c>
      <c r="D55" s="34" t="s">
        <v>384</v>
      </c>
      <c r="E55" s="7">
        <v>112251037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44"/>
        <v>112251037</v>
      </c>
      <c r="Z55" s="25">
        <v>9354253</v>
      </c>
      <c r="AA55" s="25"/>
      <c r="AB55" s="25">
        <v>9354253</v>
      </c>
      <c r="AC55" s="25">
        <v>8684300</v>
      </c>
      <c r="AD55" s="25">
        <v>9354253</v>
      </c>
      <c r="AE55" s="25">
        <v>7933600</v>
      </c>
      <c r="AF55" s="25">
        <v>9354253</v>
      </c>
      <c r="AG55" s="25"/>
      <c r="AH55" s="25">
        <v>9354253</v>
      </c>
      <c r="AI55" s="25"/>
      <c r="AJ55" s="25">
        <v>9354253</v>
      </c>
      <c r="AK55" s="25"/>
      <c r="AL55" s="25">
        <v>9354253</v>
      </c>
      <c r="AM55" s="25"/>
      <c r="AN55" s="25">
        <v>9354253</v>
      </c>
      <c r="AO55" s="25"/>
      <c r="AP55" s="25">
        <v>9354253</v>
      </c>
      <c r="AQ55" s="25"/>
      <c r="AR55" s="25">
        <v>9354253</v>
      </c>
      <c r="AS55" s="25"/>
      <c r="AT55" s="25">
        <v>9354253</v>
      </c>
      <c r="AU55" s="25"/>
      <c r="AV55" s="25">
        <v>9354254</v>
      </c>
      <c r="AW55" s="25"/>
      <c r="AX55" s="25">
        <f t="shared" si="38"/>
        <v>112251037</v>
      </c>
      <c r="AY55" s="27">
        <f t="shared" si="39"/>
        <v>16617900</v>
      </c>
      <c r="AZ55" s="95">
        <f t="shared" si="45"/>
        <v>95633137</v>
      </c>
      <c r="BB55" s="35">
        <f t="shared" si="46"/>
        <v>0</v>
      </c>
      <c r="BD55" s="3">
        <f t="shared" si="4"/>
        <v>0</v>
      </c>
      <c r="BE55" s="3">
        <f t="shared" si="2"/>
        <v>16617900</v>
      </c>
    </row>
    <row r="56" spans="1:57" ht="11.25" hidden="1">
      <c r="A56" s="85" t="s">
        <v>180</v>
      </c>
      <c r="B56" s="4" t="s">
        <v>50</v>
      </c>
      <c r="C56" s="4" t="s">
        <v>51</v>
      </c>
      <c r="D56" s="34" t="s">
        <v>384</v>
      </c>
      <c r="E56" s="7">
        <v>154738760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44"/>
        <v>154738760</v>
      </c>
      <c r="Z56" s="25">
        <v>12894897</v>
      </c>
      <c r="AA56" s="25"/>
      <c r="AB56" s="25">
        <v>12894897</v>
      </c>
      <c r="AC56" s="25">
        <v>1238063</v>
      </c>
      <c r="AD56" s="25">
        <v>12894897</v>
      </c>
      <c r="AE56" s="25">
        <v>1273480</v>
      </c>
      <c r="AF56" s="25">
        <v>12894897</v>
      </c>
      <c r="AG56" s="25"/>
      <c r="AH56" s="25">
        <v>12894897</v>
      </c>
      <c r="AI56" s="25"/>
      <c r="AJ56" s="25">
        <v>12894897</v>
      </c>
      <c r="AK56" s="25"/>
      <c r="AL56" s="25">
        <v>12894897</v>
      </c>
      <c r="AM56" s="25"/>
      <c r="AN56" s="25">
        <v>12894897</v>
      </c>
      <c r="AO56" s="25"/>
      <c r="AP56" s="25">
        <v>12894897</v>
      </c>
      <c r="AQ56" s="25"/>
      <c r="AR56" s="25">
        <v>12894897</v>
      </c>
      <c r="AS56" s="25"/>
      <c r="AT56" s="25">
        <v>12894897</v>
      </c>
      <c r="AU56" s="25"/>
      <c r="AV56" s="25">
        <v>12894893</v>
      </c>
      <c r="AW56" s="25"/>
      <c r="AX56" s="25">
        <f t="shared" si="38"/>
        <v>154738760</v>
      </c>
      <c r="AY56" s="27">
        <f t="shared" si="39"/>
        <v>2511543</v>
      </c>
      <c r="AZ56" s="95">
        <f t="shared" si="45"/>
        <v>152227217</v>
      </c>
      <c r="BB56" s="35">
        <f t="shared" si="46"/>
        <v>0</v>
      </c>
      <c r="BD56" s="3">
        <f t="shared" si="4"/>
        <v>0</v>
      </c>
      <c r="BE56" s="3">
        <f t="shared" si="2"/>
        <v>2511543</v>
      </c>
    </row>
    <row r="57" spans="1:57" ht="11.25" hidden="1">
      <c r="A57" s="85" t="s">
        <v>181</v>
      </c>
      <c r="B57" s="4" t="s">
        <v>52</v>
      </c>
      <c r="C57" s="4" t="s">
        <v>53</v>
      </c>
      <c r="D57" s="34" t="s">
        <v>384</v>
      </c>
      <c r="E57" s="7">
        <v>66610076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44"/>
        <v>66610076</v>
      </c>
      <c r="Z57" s="25">
        <v>5550840</v>
      </c>
      <c r="AA57" s="25"/>
      <c r="AB57" s="25">
        <v>5550840</v>
      </c>
      <c r="AC57" s="25">
        <v>4284400</v>
      </c>
      <c r="AD57" s="25">
        <v>5550840</v>
      </c>
      <c r="AE57" s="25">
        <v>3733900</v>
      </c>
      <c r="AF57" s="25">
        <v>5550840</v>
      </c>
      <c r="AG57" s="25"/>
      <c r="AH57" s="25">
        <v>5550840</v>
      </c>
      <c r="AI57" s="25"/>
      <c r="AJ57" s="25">
        <v>5550840</v>
      </c>
      <c r="AK57" s="25"/>
      <c r="AL57" s="25">
        <v>5550840</v>
      </c>
      <c r="AM57" s="25"/>
      <c r="AN57" s="25">
        <v>5550840</v>
      </c>
      <c r="AO57" s="25"/>
      <c r="AP57" s="25">
        <v>5550840</v>
      </c>
      <c r="AQ57" s="25"/>
      <c r="AR57" s="25">
        <v>5550840</v>
      </c>
      <c r="AS57" s="25"/>
      <c r="AT57" s="25">
        <v>5550840</v>
      </c>
      <c r="AU57" s="25"/>
      <c r="AV57" s="25">
        <v>5550836</v>
      </c>
      <c r="AW57" s="25"/>
      <c r="AX57" s="25">
        <f t="shared" si="38"/>
        <v>66610076</v>
      </c>
      <c r="AY57" s="27">
        <f t="shared" si="39"/>
        <v>8018300</v>
      </c>
      <c r="AZ57" s="95">
        <f t="shared" si="45"/>
        <v>58591776</v>
      </c>
      <c r="BB57" s="35">
        <f t="shared" si="46"/>
        <v>0</v>
      </c>
      <c r="BD57" s="3">
        <f t="shared" si="4"/>
        <v>0</v>
      </c>
      <c r="BE57" s="3">
        <f t="shared" si="2"/>
        <v>8018300</v>
      </c>
    </row>
    <row r="58" spans="1:57" ht="11.25" hidden="1">
      <c r="A58" s="85" t="s">
        <v>182</v>
      </c>
      <c r="B58" s="4" t="s">
        <v>54</v>
      </c>
      <c r="C58" s="4" t="s">
        <v>55</v>
      </c>
      <c r="D58" s="34" t="s">
        <v>384</v>
      </c>
      <c r="E58" s="7">
        <v>16421524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44"/>
        <v>16421524</v>
      </c>
      <c r="Z58" s="25">
        <v>1368460</v>
      </c>
      <c r="AA58" s="25"/>
      <c r="AB58" s="25">
        <v>1368460</v>
      </c>
      <c r="AC58" s="25">
        <v>488600</v>
      </c>
      <c r="AD58" s="25">
        <v>1368460</v>
      </c>
      <c r="AE58" s="25">
        <v>538400</v>
      </c>
      <c r="AF58" s="25">
        <v>1368460</v>
      </c>
      <c r="AG58" s="25"/>
      <c r="AH58" s="25">
        <v>1368460</v>
      </c>
      <c r="AI58" s="25"/>
      <c r="AJ58" s="25">
        <v>1368460</v>
      </c>
      <c r="AK58" s="25"/>
      <c r="AL58" s="25">
        <v>1368460</v>
      </c>
      <c r="AM58" s="25"/>
      <c r="AN58" s="25">
        <v>1368460</v>
      </c>
      <c r="AO58" s="25"/>
      <c r="AP58" s="25">
        <v>1368460</v>
      </c>
      <c r="AQ58" s="25"/>
      <c r="AR58" s="25">
        <v>1368460</v>
      </c>
      <c r="AS58" s="25"/>
      <c r="AT58" s="25">
        <v>1368460</v>
      </c>
      <c r="AU58" s="25"/>
      <c r="AV58" s="25">
        <v>1368464</v>
      </c>
      <c r="AW58" s="25"/>
      <c r="AX58" s="25">
        <f t="shared" si="38"/>
        <v>16421524</v>
      </c>
      <c r="AY58" s="27">
        <f t="shared" si="39"/>
        <v>1027000</v>
      </c>
      <c r="AZ58" s="95">
        <f t="shared" si="45"/>
        <v>15394524</v>
      </c>
      <c r="BB58" s="35">
        <f t="shared" si="46"/>
        <v>0</v>
      </c>
      <c r="BD58" s="3">
        <f t="shared" si="4"/>
        <v>0</v>
      </c>
      <c r="BE58" s="3">
        <f t="shared" si="2"/>
        <v>1027000</v>
      </c>
    </row>
    <row r="59" spans="1:57" ht="11.25" hidden="1">
      <c r="A59" s="85" t="s">
        <v>183</v>
      </c>
      <c r="B59" s="4" t="s">
        <v>56</v>
      </c>
      <c r="C59" s="4" t="s">
        <v>57</v>
      </c>
      <c r="D59" s="34" t="s">
        <v>384</v>
      </c>
      <c r="E59" s="7">
        <v>49957554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44"/>
        <v>49957554</v>
      </c>
      <c r="Z59" s="25">
        <v>4163130</v>
      </c>
      <c r="AA59" s="25"/>
      <c r="AB59" s="25">
        <v>4163130</v>
      </c>
      <c r="AC59" s="25">
        <v>3213600</v>
      </c>
      <c r="AD59" s="25">
        <v>4163130</v>
      </c>
      <c r="AE59" s="25">
        <v>2800700</v>
      </c>
      <c r="AF59" s="25">
        <v>4163130</v>
      </c>
      <c r="AG59" s="25"/>
      <c r="AH59" s="25">
        <v>4163130</v>
      </c>
      <c r="AI59" s="25"/>
      <c r="AJ59" s="25">
        <v>4163130</v>
      </c>
      <c r="AK59" s="25"/>
      <c r="AL59" s="25">
        <v>4163130</v>
      </c>
      <c r="AM59" s="25"/>
      <c r="AN59" s="25">
        <v>4163130</v>
      </c>
      <c r="AO59" s="25"/>
      <c r="AP59" s="25">
        <v>4163130</v>
      </c>
      <c r="AQ59" s="25"/>
      <c r="AR59" s="25">
        <v>4163130</v>
      </c>
      <c r="AS59" s="25"/>
      <c r="AT59" s="25">
        <v>4163130</v>
      </c>
      <c r="AU59" s="25"/>
      <c r="AV59" s="25">
        <v>4163124</v>
      </c>
      <c r="AW59" s="25"/>
      <c r="AX59" s="25">
        <f t="shared" si="38"/>
        <v>49957554</v>
      </c>
      <c r="AY59" s="27">
        <f t="shared" si="39"/>
        <v>6014300</v>
      </c>
      <c r="AZ59" s="95">
        <f t="shared" si="45"/>
        <v>43943254</v>
      </c>
      <c r="BB59" s="35">
        <f t="shared" si="46"/>
        <v>0</v>
      </c>
      <c r="BD59" s="3">
        <f t="shared" si="4"/>
        <v>0</v>
      </c>
      <c r="BE59" s="3">
        <f t="shared" si="2"/>
        <v>6014300</v>
      </c>
    </row>
    <row r="60" spans="1:57" ht="11.25" hidden="1">
      <c r="A60" s="85" t="s">
        <v>184</v>
      </c>
      <c r="B60" s="4" t="s">
        <v>109</v>
      </c>
      <c r="C60" s="4" t="s">
        <v>58</v>
      </c>
      <c r="D60" s="34" t="s">
        <v>384</v>
      </c>
      <c r="E60" s="7">
        <v>33305035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44"/>
        <v>33305035</v>
      </c>
      <c r="Z60" s="25">
        <v>2775420</v>
      </c>
      <c r="AA60" s="25"/>
      <c r="AB60" s="25">
        <v>2775420</v>
      </c>
      <c r="AC60" s="25">
        <v>2142700</v>
      </c>
      <c r="AD60" s="25">
        <v>2775420</v>
      </c>
      <c r="AE60" s="25">
        <v>1867600</v>
      </c>
      <c r="AF60" s="25">
        <v>2775420</v>
      </c>
      <c r="AG60" s="25"/>
      <c r="AH60" s="25">
        <v>2775420</v>
      </c>
      <c r="AI60" s="25"/>
      <c r="AJ60" s="25">
        <v>2775420</v>
      </c>
      <c r="AK60" s="25"/>
      <c r="AL60" s="25">
        <v>2775420</v>
      </c>
      <c r="AM60" s="25"/>
      <c r="AN60" s="25">
        <v>2775420</v>
      </c>
      <c r="AO60" s="25"/>
      <c r="AP60" s="25">
        <v>2775420</v>
      </c>
      <c r="AQ60" s="25"/>
      <c r="AR60" s="25">
        <v>2775420</v>
      </c>
      <c r="AS60" s="25"/>
      <c r="AT60" s="25">
        <v>2775420</v>
      </c>
      <c r="AU60" s="25"/>
      <c r="AV60" s="25">
        <v>2775415</v>
      </c>
      <c r="AW60" s="25"/>
      <c r="AX60" s="25">
        <f t="shared" si="38"/>
        <v>33305035</v>
      </c>
      <c r="AY60" s="27">
        <f t="shared" si="39"/>
        <v>4010300</v>
      </c>
      <c r="AZ60" s="95">
        <f t="shared" si="45"/>
        <v>29294735</v>
      </c>
      <c r="BB60" s="35">
        <f t="shared" si="46"/>
        <v>0</v>
      </c>
      <c r="BD60" s="3">
        <f t="shared" si="4"/>
        <v>0</v>
      </c>
      <c r="BE60" s="3">
        <f t="shared" si="2"/>
        <v>4010300</v>
      </c>
    </row>
    <row r="61" spans="1:57" ht="28.5" customHeight="1">
      <c r="A61" s="94" t="s">
        <v>176</v>
      </c>
      <c r="B61" s="24" t="s">
        <v>61</v>
      </c>
      <c r="C61" s="24" t="s">
        <v>59</v>
      </c>
      <c r="D61" s="34"/>
      <c r="E61" s="13">
        <f>+E62</f>
        <v>134734743</v>
      </c>
      <c r="F61" s="13">
        <f aca="true" t="shared" si="47" ref="F61:BB61">+F62</f>
        <v>0</v>
      </c>
      <c r="G61" s="13">
        <f t="shared" si="47"/>
        <v>0</v>
      </c>
      <c r="H61" s="13">
        <f t="shared" si="47"/>
        <v>0</v>
      </c>
      <c r="I61" s="13">
        <f t="shared" si="47"/>
        <v>0</v>
      </c>
      <c r="J61" s="13">
        <f t="shared" si="47"/>
        <v>0</v>
      </c>
      <c r="K61" s="13">
        <f t="shared" si="47"/>
        <v>0</v>
      </c>
      <c r="L61" s="13">
        <f t="shared" si="47"/>
        <v>0</v>
      </c>
      <c r="M61" s="13">
        <f t="shared" si="47"/>
        <v>0</v>
      </c>
      <c r="N61" s="13">
        <f t="shared" si="47"/>
        <v>0</v>
      </c>
      <c r="O61" s="13">
        <f t="shared" si="47"/>
        <v>0</v>
      </c>
      <c r="P61" s="13">
        <f t="shared" si="47"/>
        <v>0</v>
      </c>
      <c r="Q61" s="13">
        <f t="shared" si="47"/>
        <v>0</v>
      </c>
      <c r="R61" s="13">
        <f t="shared" si="47"/>
        <v>0</v>
      </c>
      <c r="S61" s="13">
        <f t="shared" si="47"/>
        <v>0</v>
      </c>
      <c r="T61" s="13">
        <f t="shared" si="47"/>
        <v>0</v>
      </c>
      <c r="U61" s="13">
        <f t="shared" si="47"/>
        <v>0</v>
      </c>
      <c r="V61" s="13">
        <f t="shared" si="47"/>
        <v>0</v>
      </c>
      <c r="W61" s="13">
        <f t="shared" si="47"/>
        <v>0</v>
      </c>
      <c r="X61" s="13">
        <f t="shared" si="47"/>
        <v>0</v>
      </c>
      <c r="Y61" s="13">
        <f t="shared" si="47"/>
        <v>134734743</v>
      </c>
      <c r="Z61" s="13">
        <f t="shared" si="47"/>
        <v>50679145</v>
      </c>
      <c r="AA61" s="13">
        <f t="shared" si="47"/>
        <v>2904849</v>
      </c>
      <c r="AB61" s="13">
        <f t="shared" si="47"/>
        <v>12862808</v>
      </c>
      <c r="AC61" s="13">
        <f t="shared" si="47"/>
        <v>5929051</v>
      </c>
      <c r="AD61" s="13">
        <f t="shared" si="47"/>
        <v>4076773</v>
      </c>
      <c r="AE61" s="13">
        <f t="shared" si="47"/>
        <v>15046828</v>
      </c>
      <c r="AF61" s="13">
        <f t="shared" si="47"/>
        <v>4827488</v>
      </c>
      <c r="AG61" s="13">
        <f t="shared" si="47"/>
        <v>0</v>
      </c>
      <c r="AH61" s="13">
        <f t="shared" si="47"/>
        <v>8904261</v>
      </c>
      <c r="AI61" s="13">
        <f t="shared" si="47"/>
        <v>0</v>
      </c>
      <c r="AJ61" s="13">
        <f t="shared" si="47"/>
        <v>6236887</v>
      </c>
      <c r="AK61" s="13">
        <f t="shared" si="47"/>
        <v>0</v>
      </c>
      <c r="AL61" s="13">
        <f t="shared" si="47"/>
        <v>9750541</v>
      </c>
      <c r="AM61" s="13">
        <f t="shared" si="47"/>
        <v>0</v>
      </c>
      <c r="AN61" s="13">
        <f t="shared" si="47"/>
        <v>11671224</v>
      </c>
      <c r="AO61" s="13">
        <f t="shared" si="47"/>
        <v>0</v>
      </c>
      <c r="AP61" s="13">
        <f t="shared" si="47"/>
        <v>25725616</v>
      </c>
      <c r="AQ61" s="13"/>
      <c r="AR61" s="13">
        <f t="shared" si="47"/>
        <v>0</v>
      </c>
      <c r="AS61" s="13"/>
      <c r="AT61" s="13">
        <f t="shared" si="47"/>
        <v>0</v>
      </c>
      <c r="AU61" s="13"/>
      <c r="AV61" s="13">
        <f t="shared" si="47"/>
        <v>0</v>
      </c>
      <c r="AW61" s="13"/>
      <c r="AX61" s="13">
        <f t="shared" si="47"/>
        <v>134734743</v>
      </c>
      <c r="AY61" s="13">
        <f t="shared" si="47"/>
        <v>23880728</v>
      </c>
      <c r="AZ61" s="103">
        <f t="shared" si="47"/>
        <v>110854015</v>
      </c>
      <c r="BA61" s="49"/>
      <c r="BB61" s="49">
        <f t="shared" si="47"/>
        <v>0</v>
      </c>
      <c r="BD61" s="3">
        <f t="shared" si="4"/>
        <v>0</v>
      </c>
      <c r="BE61" s="3">
        <f t="shared" si="2"/>
        <v>23880728</v>
      </c>
    </row>
    <row r="62" spans="1:57" ht="28.5" customHeight="1">
      <c r="A62" s="94" t="s">
        <v>177</v>
      </c>
      <c r="B62" s="24" t="s">
        <v>60</v>
      </c>
      <c r="C62" s="24" t="s">
        <v>62</v>
      </c>
      <c r="D62" s="34"/>
      <c r="E62" s="13">
        <f>SUM(E63:E65)</f>
        <v>134734743</v>
      </c>
      <c r="F62" s="13">
        <f aca="true" t="shared" si="48" ref="F62:BB62">SUM(F63:F65)</f>
        <v>0</v>
      </c>
      <c r="G62" s="13">
        <f t="shared" si="48"/>
        <v>0</v>
      </c>
      <c r="H62" s="13">
        <f t="shared" si="48"/>
        <v>0</v>
      </c>
      <c r="I62" s="13">
        <f t="shared" si="48"/>
        <v>0</v>
      </c>
      <c r="J62" s="13">
        <f t="shared" si="48"/>
        <v>0</v>
      </c>
      <c r="K62" s="13">
        <f t="shared" si="48"/>
        <v>0</v>
      </c>
      <c r="L62" s="13">
        <f t="shared" si="48"/>
        <v>0</v>
      </c>
      <c r="M62" s="13">
        <f t="shared" si="48"/>
        <v>0</v>
      </c>
      <c r="N62" s="13">
        <f t="shared" si="48"/>
        <v>0</v>
      </c>
      <c r="O62" s="13">
        <f t="shared" si="48"/>
        <v>0</v>
      </c>
      <c r="P62" s="13">
        <f t="shared" si="48"/>
        <v>0</v>
      </c>
      <c r="Q62" s="13">
        <f t="shared" si="48"/>
        <v>0</v>
      </c>
      <c r="R62" s="13">
        <f t="shared" si="48"/>
        <v>0</v>
      </c>
      <c r="S62" s="13">
        <f t="shared" si="48"/>
        <v>0</v>
      </c>
      <c r="T62" s="13">
        <f t="shared" si="48"/>
        <v>0</v>
      </c>
      <c r="U62" s="13">
        <f t="shared" si="48"/>
        <v>0</v>
      </c>
      <c r="V62" s="13">
        <f t="shared" si="48"/>
        <v>0</v>
      </c>
      <c r="W62" s="13">
        <f t="shared" si="48"/>
        <v>0</v>
      </c>
      <c r="X62" s="13">
        <f t="shared" si="48"/>
        <v>0</v>
      </c>
      <c r="Y62" s="13">
        <f t="shared" si="48"/>
        <v>134734743</v>
      </c>
      <c r="Z62" s="13">
        <f t="shared" si="48"/>
        <v>50679145</v>
      </c>
      <c r="AA62" s="13">
        <f>SUM(AA63:AA65)</f>
        <v>2904849</v>
      </c>
      <c r="AB62" s="13">
        <f t="shared" si="48"/>
        <v>12862808</v>
      </c>
      <c r="AC62" s="13">
        <f t="shared" si="48"/>
        <v>5929051</v>
      </c>
      <c r="AD62" s="13">
        <f t="shared" si="48"/>
        <v>4076773</v>
      </c>
      <c r="AE62" s="13">
        <f t="shared" si="48"/>
        <v>15046828</v>
      </c>
      <c r="AF62" s="13">
        <f t="shared" si="48"/>
        <v>4827488</v>
      </c>
      <c r="AG62" s="13">
        <f t="shared" si="48"/>
        <v>0</v>
      </c>
      <c r="AH62" s="13">
        <f t="shared" si="48"/>
        <v>8904261</v>
      </c>
      <c r="AI62" s="13">
        <f t="shared" si="48"/>
        <v>0</v>
      </c>
      <c r="AJ62" s="13">
        <f t="shared" si="48"/>
        <v>6236887</v>
      </c>
      <c r="AK62" s="13">
        <f t="shared" si="48"/>
        <v>0</v>
      </c>
      <c r="AL62" s="13">
        <f t="shared" si="48"/>
        <v>9750541</v>
      </c>
      <c r="AM62" s="13">
        <f t="shared" si="48"/>
        <v>0</v>
      </c>
      <c r="AN62" s="13">
        <f t="shared" si="48"/>
        <v>11671224</v>
      </c>
      <c r="AO62" s="13">
        <f t="shared" si="48"/>
        <v>0</v>
      </c>
      <c r="AP62" s="13">
        <f t="shared" si="48"/>
        <v>25725616</v>
      </c>
      <c r="AQ62" s="13"/>
      <c r="AR62" s="13">
        <f t="shared" si="48"/>
        <v>0</v>
      </c>
      <c r="AS62" s="13"/>
      <c r="AT62" s="13">
        <f t="shared" si="48"/>
        <v>0</v>
      </c>
      <c r="AU62" s="13"/>
      <c r="AV62" s="13">
        <f t="shared" si="48"/>
        <v>0</v>
      </c>
      <c r="AW62" s="13"/>
      <c r="AX62" s="13">
        <f t="shared" si="48"/>
        <v>134734743</v>
      </c>
      <c r="AY62" s="13">
        <f t="shared" si="48"/>
        <v>23880728</v>
      </c>
      <c r="AZ62" s="103">
        <f t="shared" si="48"/>
        <v>110854015</v>
      </c>
      <c r="BA62" s="49"/>
      <c r="BB62" s="49">
        <f t="shared" si="48"/>
        <v>0</v>
      </c>
      <c r="BD62" s="3">
        <f t="shared" si="4"/>
        <v>0</v>
      </c>
      <c r="BE62" s="3">
        <f t="shared" si="2"/>
        <v>23880728</v>
      </c>
    </row>
    <row r="63" spans="1:57" ht="11.25" hidden="1">
      <c r="A63" s="85" t="s">
        <v>185</v>
      </c>
      <c r="B63" s="4" t="s">
        <v>63</v>
      </c>
      <c r="C63" s="4" t="s">
        <v>64</v>
      </c>
      <c r="D63" s="34" t="s">
        <v>384</v>
      </c>
      <c r="E63" s="7">
        <v>85701466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>+E63+F63-G63-H63-P63+X63</f>
        <v>85701466</v>
      </c>
      <c r="Z63" s="25">
        <v>25317428</v>
      </c>
      <c r="AA63" s="25">
        <v>2685408</v>
      </c>
      <c r="AB63" s="25">
        <v>6167416</v>
      </c>
      <c r="AC63" s="25"/>
      <c r="AD63" s="25">
        <v>3755293</v>
      </c>
      <c r="AE63" s="25">
        <v>8622601</v>
      </c>
      <c r="AF63" s="25">
        <v>4446809</v>
      </c>
      <c r="AG63" s="25"/>
      <c r="AH63" s="25">
        <v>8202102</v>
      </c>
      <c r="AI63" s="25"/>
      <c r="AJ63" s="25">
        <v>5745067</v>
      </c>
      <c r="AK63" s="25"/>
      <c r="AL63" s="25">
        <v>8981647</v>
      </c>
      <c r="AM63" s="25"/>
      <c r="AN63" s="25">
        <v>10750872</v>
      </c>
      <c r="AO63" s="25"/>
      <c r="AP63" s="25">
        <v>12334832</v>
      </c>
      <c r="AQ63" s="25"/>
      <c r="AR63" s="25"/>
      <c r="AS63" s="25"/>
      <c r="AT63" s="25"/>
      <c r="AU63" s="25"/>
      <c r="AV63" s="25"/>
      <c r="AW63" s="25"/>
      <c r="AX63" s="25">
        <f>+Z63+AB63+AD63+AF63+AH63+AJ63+AL63+AN63+AP63+AR63+AT63+AV63</f>
        <v>85701466</v>
      </c>
      <c r="AY63" s="27">
        <f>AW63+AU63+AS63+AQ63+AO63+AM63+AK63+AI63+AG63+AE63+AC63+AA63</f>
        <v>11308009</v>
      </c>
      <c r="AZ63" s="95">
        <f>+Y63-AY63</f>
        <v>74393457</v>
      </c>
      <c r="BB63" s="35">
        <f>+Y63-AX63</f>
        <v>0</v>
      </c>
      <c r="BD63" s="3">
        <f t="shared" si="4"/>
        <v>0</v>
      </c>
      <c r="BE63" s="3">
        <f t="shared" si="2"/>
        <v>11308009</v>
      </c>
    </row>
    <row r="64" spans="1:57" ht="11.25" hidden="1">
      <c r="A64" s="85" t="s">
        <v>186</v>
      </c>
      <c r="B64" s="4" t="s">
        <v>65</v>
      </c>
      <c r="C64" s="4" t="s">
        <v>104</v>
      </c>
      <c r="D64" s="34" t="s">
        <v>384</v>
      </c>
      <c r="E64" s="7">
        <v>41696608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>+E64+F64-G64-H64-P64+X64</f>
        <v>41696608</v>
      </c>
      <c r="Z64" s="25">
        <v>23194360</v>
      </c>
      <c r="AA64" s="25"/>
      <c r="AB64" s="25">
        <v>6167416</v>
      </c>
      <c r="AC64" s="25">
        <v>5436131</v>
      </c>
      <c r="AD64" s="25"/>
      <c r="AE64" s="25">
        <v>5298464</v>
      </c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>
        <v>12334832</v>
      </c>
      <c r="AQ64" s="25"/>
      <c r="AR64" s="25"/>
      <c r="AS64" s="25"/>
      <c r="AT64" s="25"/>
      <c r="AU64" s="25"/>
      <c r="AV64" s="25"/>
      <c r="AW64" s="25"/>
      <c r="AX64" s="25">
        <f>+Z64+AB64+AD64+AF64+AH64+AJ64+AL64+AN64+AP64+AR64+AT64+AV64</f>
        <v>41696608</v>
      </c>
      <c r="AY64" s="27">
        <f>AW64+AU64+AS64+AQ64+AO64+AM64+AK64+AI64+AG64+AE64+AC64+AA64</f>
        <v>10734595</v>
      </c>
      <c r="AZ64" s="95">
        <f>+Y64-AY64</f>
        <v>30962013</v>
      </c>
      <c r="BB64" s="35">
        <f>+Y64-AX64</f>
        <v>0</v>
      </c>
      <c r="BD64" s="3">
        <f t="shared" si="4"/>
        <v>0</v>
      </c>
      <c r="BE64" s="3">
        <f t="shared" si="2"/>
        <v>10734595</v>
      </c>
    </row>
    <row r="65" spans="1:57" ht="11.25" hidden="1">
      <c r="A65" s="85" t="s">
        <v>187</v>
      </c>
      <c r="B65" s="4" t="s">
        <v>66</v>
      </c>
      <c r="C65" s="4" t="s">
        <v>103</v>
      </c>
      <c r="D65" s="34" t="s">
        <v>384</v>
      </c>
      <c r="E65" s="7">
        <v>7336669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>+E65+F65-G65-H65-P65+X65</f>
        <v>7336669</v>
      </c>
      <c r="Z65" s="25">
        <v>2167357</v>
      </c>
      <c r="AA65" s="25">
        <v>219441</v>
      </c>
      <c r="AB65" s="25">
        <v>527976</v>
      </c>
      <c r="AC65" s="25">
        <v>492920</v>
      </c>
      <c r="AD65" s="25">
        <v>321480</v>
      </c>
      <c r="AE65" s="25">
        <v>1125763</v>
      </c>
      <c r="AF65" s="25">
        <v>380679</v>
      </c>
      <c r="AG65" s="25"/>
      <c r="AH65" s="25">
        <v>702159</v>
      </c>
      <c r="AI65" s="25"/>
      <c r="AJ65" s="25">
        <v>491820</v>
      </c>
      <c r="AK65" s="25"/>
      <c r="AL65" s="25">
        <v>768894</v>
      </c>
      <c r="AM65" s="25"/>
      <c r="AN65" s="25">
        <v>920352</v>
      </c>
      <c r="AO65" s="25"/>
      <c r="AP65" s="25">
        <v>1055952</v>
      </c>
      <c r="AQ65" s="25"/>
      <c r="AR65" s="25"/>
      <c r="AS65" s="25"/>
      <c r="AT65" s="25"/>
      <c r="AU65" s="25"/>
      <c r="AV65" s="25"/>
      <c r="AW65" s="25"/>
      <c r="AX65" s="25">
        <f>+Z65+AB65+AD65+AF65+AH65+AJ65+AL65+AN65+AP65+AR65+AT65+AV65</f>
        <v>7336669</v>
      </c>
      <c r="AY65" s="27">
        <f>AW65+AU65+AS65+AQ65+AO65+AM65+AK65+AI65+AG65+AE65+AC65+AA65</f>
        <v>1838124</v>
      </c>
      <c r="AZ65" s="95">
        <f>+Y65-AY65</f>
        <v>5498545</v>
      </c>
      <c r="BB65" s="35">
        <f>+Y65-AX65</f>
        <v>0</v>
      </c>
      <c r="BD65" s="3">
        <f t="shared" si="4"/>
        <v>0</v>
      </c>
      <c r="BE65" s="3">
        <f t="shared" si="2"/>
        <v>1838124</v>
      </c>
    </row>
    <row r="66" spans="1:57" ht="28.5" customHeight="1">
      <c r="A66" s="94" t="s">
        <v>141</v>
      </c>
      <c r="B66" s="24" t="s">
        <v>67</v>
      </c>
      <c r="C66" s="24" t="s">
        <v>68</v>
      </c>
      <c r="D66" s="47"/>
      <c r="E66" s="13">
        <f>+E67+E72</f>
        <v>2977788556</v>
      </c>
      <c r="F66" s="13">
        <f aca="true" t="shared" si="49" ref="F66:BB66">+F67+F72</f>
        <v>0</v>
      </c>
      <c r="G66" s="13">
        <f t="shared" si="49"/>
        <v>0</v>
      </c>
      <c r="H66" s="13">
        <f t="shared" si="49"/>
        <v>0</v>
      </c>
      <c r="I66" s="13">
        <f t="shared" si="49"/>
        <v>0</v>
      </c>
      <c r="J66" s="13">
        <f t="shared" si="49"/>
        <v>0</v>
      </c>
      <c r="K66" s="13">
        <f t="shared" si="49"/>
        <v>0</v>
      </c>
      <c r="L66" s="13">
        <f t="shared" si="49"/>
        <v>0</v>
      </c>
      <c r="M66" s="13">
        <f t="shared" si="49"/>
        <v>0</v>
      </c>
      <c r="N66" s="13">
        <f t="shared" si="49"/>
        <v>0</v>
      </c>
      <c r="O66" s="13">
        <f t="shared" si="49"/>
        <v>0</v>
      </c>
      <c r="P66" s="13">
        <f t="shared" si="49"/>
        <v>155400000</v>
      </c>
      <c r="Q66" s="13">
        <f t="shared" si="49"/>
        <v>0</v>
      </c>
      <c r="R66" s="13">
        <f t="shared" si="49"/>
        <v>0</v>
      </c>
      <c r="S66" s="13">
        <f t="shared" si="49"/>
        <v>0</v>
      </c>
      <c r="T66" s="13">
        <f t="shared" si="49"/>
        <v>0</v>
      </c>
      <c r="U66" s="13">
        <f t="shared" si="49"/>
        <v>0</v>
      </c>
      <c r="V66" s="13">
        <f t="shared" si="49"/>
        <v>0</v>
      </c>
      <c r="W66" s="13">
        <f t="shared" si="49"/>
        <v>0</v>
      </c>
      <c r="X66" s="13">
        <f t="shared" si="49"/>
        <v>155400000</v>
      </c>
      <c r="Y66" s="13">
        <f>+Y67+Y72</f>
        <v>2977788556</v>
      </c>
      <c r="Z66" s="17">
        <f t="shared" si="49"/>
        <v>214534286</v>
      </c>
      <c r="AA66" s="17">
        <f>+AA67+AA72</f>
        <v>20835024</v>
      </c>
      <c r="AB66" s="17">
        <f t="shared" si="49"/>
        <v>385408062</v>
      </c>
      <c r="AC66" s="17">
        <f t="shared" si="49"/>
        <v>92340465</v>
      </c>
      <c r="AD66" s="17">
        <f t="shared" si="49"/>
        <v>396773062</v>
      </c>
      <c r="AE66" s="17">
        <f t="shared" si="49"/>
        <v>94973247</v>
      </c>
      <c r="AF66" s="17">
        <f t="shared" si="49"/>
        <v>383548062</v>
      </c>
      <c r="AG66" s="17">
        <f t="shared" si="49"/>
        <v>0</v>
      </c>
      <c r="AH66" s="17">
        <f t="shared" si="49"/>
        <v>391148062</v>
      </c>
      <c r="AI66" s="17">
        <f t="shared" si="49"/>
        <v>0</v>
      </c>
      <c r="AJ66" s="17">
        <f t="shared" si="49"/>
        <v>539978966</v>
      </c>
      <c r="AK66" s="17">
        <f t="shared" si="49"/>
        <v>0</v>
      </c>
      <c r="AL66" s="17">
        <f t="shared" si="49"/>
        <v>385348056</v>
      </c>
      <c r="AM66" s="17">
        <f t="shared" si="49"/>
        <v>0</v>
      </c>
      <c r="AN66" s="17">
        <f t="shared" si="49"/>
        <v>34560000</v>
      </c>
      <c r="AO66" s="17">
        <f t="shared" si="49"/>
        <v>0</v>
      </c>
      <c r="AP66" s="17">
        <f t="shared" si="49"/>
        <v>45185000</v>
      </c>
      <c r="AQ66" s="17"/>
      <c r="AR66" s="17">
        <f t="shared" si="49"/>
        <v>29560000</v>
      </c>
      <c r="AS66" s="17"/>
      <c r="AT66" s="17">
        <f t="shared" si="49"/>
        <v>119560000</v>
      </c>
      <c r="AU66" s="17"/>
      <c r="AV66" s="17">
        <f t="shared" si="49"/>
        <v>42185000</v>
      </c>
      <c r="AW66" s="17"/>
      <c r="AX66" s="17">
        <f t="shared" si="49"/>
        <v>2977788556</v>
      </c>
      <c r="AY66" s="17">
        <f t="shared" si="49"/>
        <v>208148736</v>
      </c>
      <c r="AZ66" s="104">
        <f t="shared" si="49"/>
        <v>2769639820</v>
      </c>
      <c r="BA66" s="49"/>
      <c r="BB66" s="49">
        <f t="shared" si="49"/>
        <v>0</v>
      </c>
      <c r="BD66" s="3">
        <f t="shared" si="4"/>
        <v>0</v>
      </c>
      <c r="BE66" s="3">
        <f t="shared" si="2"/>
        <v>208148736</v>
      </c>
    </row>
    <row r="67" spans="1:57" ht="28.5" customHeight="1">
      <c r="A67" s="94" t="s">
        <v>142</v>
      </c>
      <c r="B67" s="24" t="s">
        <v>69</v>
      </c>
      <c r="C67" s="24" t="s">
        <v>70</v>
      </c>
      <c r="D67" s="34"/>
      <c r="E67" s="13">
        <f>+E68</f>
        <v>16000000</v>
      </c>
      <c r="F67" s="13">
        <f aca="true" t="shared" si="50" ref="F67:AZ70">+F68</f>
        <v>0</v>
      </c>
      <c r="G67" s="13">
        <f t="shared" si="50"/>
        <v>0</v>
      </c>
      <c r="H67" s="13">
        <f t="shared" si="50"/>
        <v>0</v>
      </c>
      <c r="I67" s="13">
        <f t="shared" si="50"/>
        <v>0</v>
      </c>
      <c r="J67" s="13">
        <f t="shared" si="50"/>
        <v>0</v>
      </c>
      <c r="K67" s="13">
        <f t="shared" si="50"/>
        <v>0</v>
      </c>
      <c r="L67" s="13">
        <f t="shared" si="50"/>
        <v>0</v>
      </c>
      <c r="M67" s="13">
        <f t="shared" si="50"/>
        <v>0</v>
      </c>
      <c r="N67" s="13">
        <f t="shared" si="50"/>
        <v>0</v>
      </c>
      <c r="O67" s="13">
        <f t="shared" si="50"/>
        <v>0</v>
      </c>
      <c r="P67" s="13">
        <f t="shared" si="50"/>
        <v>0</v>
      </c>
      <c r="Q67" s="13">
        <f t="shared" si="50"/>
        <v>0</v>
      </c>
      <c r="R67" s="13">
        <f t="shared" si="50"/>
        <v>0</v>
      </c>
      <c r="S67" s="13">
        <f t="shared" si="50"/>
        <v>0</v>
      </c>
      <c r="T67" s="13">
        <f t="shared" si="50"/>
        <v>0</v>
      </c>
      <c r="U67" s="13">
        <f t="shared" si="50"/>
        <v>0</v>
      </c>
      <c r="V67" s="13">
        <f t="shared" si="50"/>
        <v>0</v>
      </c>
      <c r="W67" s="13">
        <f t="shared" si="50"/>
        <v>0</v>
      </c>
      <c r="X67" s="13">
        <f t="shared" si="50"/>
        <v>0</v>
      </c>
      <c r="Y67" s="13">
        <f t="shared" si="50"/>
        <v>16000000</v>
      </c>
      <c r="Z67" s="17">
        <f t="shared" si="50"/>
        <v>0</v>
      </c>
      <c r="AA67" s="17">
        <f t="shared" si="50"/>
        <v>0</v>
      </c>
      <c r="AB67" s="17">
        <f t="shared" si="50"/>
        <v>0</v>
      </c>
      <c r="AC67" s="17">
        <f t="shared" si="50"/>
        <v>0</v>
      </c>
      <c r="AD67" s="17">
        <f t="shared" si="50"/>
        <v>0</v>
      </c>
      <c r="AE67" s="17">
        <f t="shared" si="50"/>
        <v>0</v>
      </c>
      <c r="AF67" s="17">
        <f t="shared" si="50"/>
        <v>0</v>
      </c>
      <c r="AG67" s="17">
        <f t="shared" si="50"/>
        <v>0</v>
      </c>
      <c r="AH67" s="17">
        <f t="shared" si="50"/>
        <v>0</v>
      </c>
      <c r="AI67" s="17">
        <f t="shared" si="50"/>
        <v>0</v>
      </c>
      <c r="AJ67" s="17">
        <f t="shared" si="50"/>
        <v>16000000</v>
      </c>
      <c r="AK67" s="17">
        <f t="shared" si="50"/>
        <v>0</v>
      </c>
      <c r="AL67" s="17">
        <f t="shared" si="50"/>
        <v>0</v>
      </c>
      <c r="AM67" s="17">
        <f t="shared" si="50"/>
        <v>0</v>
      </c>
      <c r="AN67" s="17">
        <f t="shared" si="50"/>
        <v>0</v>
      </c>
      <c r="AO67" s="17"/>
      <c r="AP67" s="17">
        <f t="shared" si="50"/>
        <v>0</v>
      </c>
      <c r="AQ67" s="17"/>
      <c r="AR67" s="17">
        <f t="shared" si="50"/>
        <v>0</v>
      </c>
      <c r="AS67" s="17"/>
      <c r="AT67" s="17">
        <f t="shared" si="50"/>
        <v>0</v>
      </c>
      <c r="AU67" s="17"/>
      <c r="AV67" s="17">
        <f t="shared" si="50"/>
        <v>0</v>
      </c>
      <c r="AW67" s="17"/>
      <c r="AX67" s="17">
        <f t="shared" si="50"/>
        <v>16000000</v>
      </c>
      <c r="AY67" s="17">
        <f t="shared" si="50"/>
        <v>0</v>
      </c>
      <c r="AZ67" s="104">
        <f t="shared" si="50"/>
        <v>16000000</v>
      </c>
      <c r="BA67" s="49"/>
      <c r="BB67" s="49">
        <f>+BB68</f>
        <v>0</v>
      </c>
      <c r="BD67" s="3">
        <f t="shared" si="4"/>
        <v>0</v>
      </c>
      <c r="BE67" s="3">
        <f t="shared" si="2"/>
        <v>0</v>
      </c>
    </row>
    <row r="68" spans="1:57" ht="28.5" customHeight="1">
      <c r="A68" s="94" t="s">
        <v>188</v>
      </c>
      <c r="B68" s="24" t="s">
        <v>71</v>
      </c>
      <c r="C68" s="24" t="s">
        <v>72</v>
      </c>
      <c r="D68" s="34"/>
      <c r="E68" s="13">
        <f>+E69</f>
        <v>16000000</v>
      </c>
      <c r="F68" s="13">
        <f t="shared" si="50"/>
        <v>0</v>
      </c>
      <c r="G68" s="13">
        <f t="shared" si="50"/>
        <v>0</v>
      </c>
      <c r="H68" s="13">
        <f t="shared" si="50"/>
        <v>0</v>
      </c>
      <c r="I68" s="13">
        <f t="shared" si="50"/>
        <v>0</v>
      </c>
      <c r="J68" s="13">
        <f t="shared" si="50"/>
        <v>0</v>
      </c>
      <c r="K68" s="13">
        <f t="shared" si="50"/>
        <v>0</v>
      </c>
      <c r="L68" s="13">
        <f t="shared" si="50"/>
        <v>0</v>
      </c>
      <c r="M68" s="13">
        <f t="shared" si="50"/>
        <v>0</v>
      </c>
      <c r="N68" s="13">
        <f t="shared" si="50"/>
        <v>0</v>
      </c>
      <c r="O68" s="13">
        <f t="shared" si="50"/>
        <v>0</v>
      </c>
      <c r="P68" s="13">
        <f t="shared" si="50"/>
        <v>0</v>
      </c>
      <c r="Q68" s="13">
        <f t="shared" si="50"/>
        <v>0</v>
      </c>
      <c r="R68" s="13">
        <f t="shared" si="50"/>
        <v>0</v>
      </c>
      <c r="S68" s="13">
        <f t="shared" si="50"/>
        <v>0</v>
      </c>
      <c r="T68" s="13">
        <f t="shared" si="50"/>
        <v>0</v>
      </c>
      <c r="U68" s="13">
        <f t="shared" si="50"/>
        <v>0</v>
      </c>
      <c r="V68" s="13">
        <f t="shared" si="50"/>
        <v>0</v>
      </c>
      <c r="W68" s="13">
        <f t="shared" si="50"/>
        <v>0</v>
      </c>
      <c r="X68" s="13">
        <f t="shared" si="50"/>
        <v>0</v>
      </c>
      <c r="Y68" s="13">
        <f t="shared" si="50"/>
        <v>16000000</v>
      </c>
      <c r="Z68" s="17">
        <f t="shared" si="50"/>
        <v>0</v>
      </c>
      <c r="AA68" s="17">
        <f t="shared" si="50"/>
        <v>0</v>
      </c>
      <c r="AB68" s="17">
        <f t="shared" si="50"/>
        <v>0</v>
      </c>
      <c r="AC68" s="17">
        <f t="shared" si="50"/>
        <v>0</v>
      </c>
      <c r="AD68" s="17">
        <f t="shared" si="50"/>
        <v>0</v>
      </c>
      <c r="AE68" s="17">
        <f t="shared" si="50"/>
        <v>0</v>
      </c>
      <c r="AF68" s="17">
        <f t="shared" si="50"/>
        <v>0</v>
      </c>
      <c r="AG68" s="17">
        <f t="shared" si="50"/>
        <v>0</v>
      </c>
      <c r="AH68" s="17">
        <f t="shared" si="50"/>
        <v>0</v>
      </c>
      <c r="AI68" s="17">
        <f t="shared" si="50"/>
        <v>0</v>
      </c>
      <c r="AJ68" s="17">
        <f t="shared" si="50"/>
        <v>16000000</v>
      </c>
      <c r="AK68" s="17">
        <f t="shared" si="50"/>
        <v>0</v>
      </c>
      <c r="AL68" s="17">
        <f t="shared" si="50"/>
        <v>0</v>
      </c>
      <c r="AM68" s="17">
        <f t="shared" si="50"/>
        <v>0</v>
      </c>
      <c r="AN68" s="17">
        <f t="shared" si="50"/>
        <v>0</v>
      </c>
      <c r="AO68" s="17"/>
      <c r="AP68" s="17">
        <f t="shared" si="50"/>
        <v>0</v>
      </c>
      <c r="AQ68" s="17"/>
      <c r="AR68" s="17">
        <f t="shared" si="50"/>
        <v>0</v>
      </c>
      <c r="AS68" s="17"/>
      <c r="AT68" s="17">
        <f t="shared" si="50"/>
        <v>0</v>
      </c>
      <c r="AU68" s="17"/>
      <c r="AV68" s="17">
        <f t="shared" si="50"/>
        <v>0</v>
      </c>
      <c r="AW68" s="17"/>
      <c r="AX68" s="17">
        <f t="shared" si="50"/>
        <v>16000000</v>
      </c>
      <c r="AY68" s="17">
        <f t="shared" si="50"/>
        <v>0</v>
      </c>
      <c r="AZ68" s="104">
        <f t="shared" si="50"/>
        <v>16000000</v>
      </c>
      <c r="BA68" s="49"/>
      <c r="BB68" s="49">
        <f>+BB69</f>
        <v>0</v>
      </c>
      <c r="BD68" s="3">
        <f t="shared" si="4"/>
        <v>0</v>
      </c>
      <c r="BE68" s="3">
        <f t="shared" si="2"/>
        <v>0</v>
      </c>
    </row>
    <row r="69" spans="1:57" ht="28.5" customHeight="1">
      <c r="A69" s="94" t="s">
        <v>189</v>
      </c>
      <c r="B69" s="24" t="s">
        <v>73</v>
      </c>
      <c r="C69" s="24" t="s">
        <v>76</v>
      </c>
      <c r="D69" s="34"/>
      <c r="E69" s="13">
        <f>+E70</f>
        <v>16000000</v>
      </c>
      <c r="F69" s="13">
        <f t="shared" si="50"/>
        <v>0</v>
      </c>
      <c r="G69" s="13">
        <f t="shared" si="50"/>
        <v>0</v>
      </c>
      <c r="H69" s="13">
        <f t="shared" si="50"/>
        <v>0</v>
      </c>
      <c r="I69" s="13">
        <f t="shared" si="50"/>
        <v>0</v>
      </c>
      <c r="J69" s="13">
        <f t="shared" si="50"/>
        <v>0</v>
      </c>
      <c r="K69" s="13">
        <f t="shared" si="50"/>
        <v>0</v>
      </c>
      <c r="L69" s="13">
        <f t="shared" si="50"/>
        <v>0</v>
      </c>
      <c r="M69" s="13">
        <f t="shared" si="50"/>
        <v>0</v>
      </c>
      <c r="N69" s="13">
        <f t="shared" si="50"/>
        <v>0</v>
      </c>
      <c r="O69" s="13">
        <f t="shared" si="50"/>
        <v>0</v>
      </c>
      <c r="P69" s="13">
        <f t="shared" si="50"/>
        <v>0</v>
      </c>
      <c r="Q69" s="13">
        <f t="shared" si="50"/>
        <v>0</v>
      </c>
      <c r="R69" s="13">
        <f t="shared" si="50"/>
        <v>0</v>
      </c>
      <c r="S69" s="13">
        <f t="shared" si="50"/>
        <v>0</v>
      </c>
      <c r="T69" s="13">
        <f t="shared" si="50"/>
        <v>0</v>
      </c>
      <c r="U69" s="13">
        <f t="shared" si="50"/>
        <v>0</v>
      </c>
      <c r="V69" s="13">
        <f t="shared" si="50"/>
        <v>0</v>
      </c>
      <c r="W69" s="13">
        <f t="shared" si="50"/>
        <v>0</v>
      </c>
      <c r="X69" s="13">
        <f t="shared" si="50"/>
        <v>0</v>
      </c>
      <c r="Y69" s="13">
        <f t="shared" si="50"/>
        <v>16000000</v>
      </c>
      <c r="Z69" s="17">
        <f t="shared" si="50"/>
        <v>0</v>
      </c>
      <c r="AA69" s="17">
        <f t="shared" si="50"/>
        <v>0</v>
      </c>
      <c r="AB69" s="17">
        <f t="shared" si="50"/>
        <v>0</v>
      </c>
      <c r="AC69" s="17">
        <f t="shared" si="50"/>
        <v>0</v>
      </c>
      <c r="AD69" s="17">
        <f t="shared" si="50"/>
        <v>0</v>
      </c>
      <c r="AE69" s="17">
        <f t="shared" si="50"/>
        <v>0</v>
      </c>
      <c r="AF69" s="17">
        <f t="shared" si="50"/>
        <v>0</v>
      </c>
      <c r="AG69" s="17">
        <f t="shared" si="50"/>
        <v>0</v>
      </c>
      <c r="AH69" s="17">
        <f t="shared" si="50"/>
        <v>0</v>
      </c>
      <c r="AI69" s="17">
        <f t="shared" si="50"/>
        <v>0</v>
      </c>
      <c r="AJ69" s="17">
        <f t="shared" si="50"/>
        <v>16000000</v>
      </c>
      <c r="AK69" s="17">
        <f t="shared" si="50"/>
        <v>0</v>
      </c>
      <c r="AL69" s="17">
        <f t="shared" si="50"/>
        <v>0</v>
      </c>
      <c r="AM69" s="17">
        <f t="shared" si="50"/>
        <v>0</v>
      </c>
      <c r="AN69" s="17">
        <f t="shared" si="50"/>
        <v>0</v>
      </c>
      <c r="AO69" s="17"/>
      <c r="AP69" s="17">
        <f t="shared" si="50"/>
        <v>0</v>
      </c>
      <c r="AQ69" s="17"/>
      <c r="AR69" s="17">
        <f t="shared" si="50"/>
        <v>0</v>
      </c>
      <c r="AS69" s="17"/>
      <c r="AT69" s="17">
        <f t="shared" si="50"/>
        <v>0</v>
      </c>
      <c r="AU69" s="17"/>
      <c r="AV69" s="17">
        <f t="shared" si="50"/>
        <v>0</v>
      </c>
      <c r="AW69" s="17"/>
      <c r="AX69" s="17">
        <f t="shared" si="50"/>
        <v>16000000</v>
      </c>
      <c r="AY69" s="17">
        <f t="shared" si="50"/>
        <v>0</v>
      </c>
      <c r="AZ69" s="104">
        <f t="shared" si="50"/>
        <v>16000000</v>
      </c>
      <c r="BA69" s="49"/>
      <c r="BB69" s="49">
        <f>+BB70</f>
        <v>0</v>
      </c>
      <c r="BD69" s="3">
        <f t="shared" si="4"/>
        <v>0</v>
      </c>
      <c r="BE69" s="3">
        <f t="shared" si="2"/>
        <v>0</v>
      </c>
    </row>
    <row r="70" spans="1:57" ht="28.5" customHeight="1">
      <c r="A70" s="94" t="s">
        <v>190</v>
      </c>
      <c r="B70" s="24" t="s">
        <v>74</v>
      </c>
      <c r="C70" s="24" t="s">
        <v>75</v>
      </c>
      <c r="D70" s="34"/>
      <c r="E70" s="13">
        <f>+E71</f>
        <v>16000000</v>
      </c>
      <c r="F70" s="13">
        <f t="shared" si="50"/>
        <v>0</v>
      </c>
      <c r="G70" s="13">
        <f t="shared" si="50"/>
        <v>0</v>
      </c>
      <c r="H70" s="13">
        <f t="shared" si="50"/>
        <v>0</v>
      </c>
      <c r="I70" s="13">
        <f t="shared" si="50"/>
        <v>0</v>
      </c>
      <c r="J70" s="13">
        <f t="shared" si="50"/>
        <v>0</v>
      </c>
      <c r="K70" s="13">
        <f t="shared" si="50"/>
        <v>0</v>
      </c>
      <c r="L70" s="13">
        <f t="shared" si="50"/>
        <v>0</v>
      </c>
      <c r="M70" s="13">
        <f t="shared" si="50"/>
        <v>0</v>
      </c>
      <c r="N70" s="13">
        <f t="shared" si="50"/>
        <v>0</v>
      </c>
      <c r="O70" s="13">
        <f t="shared" si="50"/>
        <v>0</v>
      </c>
      <c r="P70" s="13">
        <f t="shared" si="50"/>
        <v>0</v>
      </c>
      <c r="Q70" s="13">
        <f t="shared" si="50"/>
        <v>0</v>
      </c>
      <c r="R70" s="13">
        <f t="shared" si="50"/>
        <v>0</v>
      </c>
      <c r="S70" s="13">
        <f t="shared" si="50"/>
        <v>0</v>
      </c>
      <c r="T70" s="13">
        <f t="shared" si="50"/>
        <v>0</v>
      </c>
      <c r="U70" s="13">
        <f t="shared" si="50"/>
        <v>0</v>
      </c>
      <c r="V70" s="13">
        <f t="shared" si="50"/>
        <v>0</v>
      </c>
      <c r="W70" s="13">
        <f t="shared" si="50"/>
        <v>0</v>
      </c>
      <c r="X70" s="13">
        <f t="shared" si="50"/>
        <v>0</v>
      </c>
      <c r="Y70" s="13">
        <f t="shared" si="50"/>
        <v>16000000</v>
      </c>
      <c r="Z70" s="17">
        <f t="shared" si="50"/>
        <v>0</v>
      </c>
      <c r="AA70" s="17">
        <f t="shared" si="50"/>
        <v>0</v>
      </c>
      <c r="AB70" s="17">
        <f t="shared" si="50"/>
        <v>0</v>
      </c>
      <c r="AC70" s="17">
        <f t="shared" si="50"/>
        <v>0</v>
      </c>
      <c r="AD70" s="17">
        <f t="shared" si="50"/>
        <v>0</v>
      </c>
      <c r="AE70" s="17">
        <f t="shared" si="50"/>
        <v>0</v>
      </c>
      <c r="AF70" s="17">
        <f t="shared" si="50"/>
        <v>0</v>
      </c>
      <c r="AG70" s="17">
        <f t="shared" si="50"/>
        <v>0</v>
      </c>
      <c r="AH70" s="17">
        <f t="shared" si="50"/>
        <v>0</v>
      </c>
      <c r="AI70" s="17">
        <f t="shared" si="50"/>
        <v>0</v>
      </c>
      <c r="AJ70" s="17">
        <f t="shared" si="50"/>
        <v>16000000</v>
      </c>
      <c r="AK70" s="17">
        <f t="shared" si="50"/>
        <v>0</v>
      </c>
      <c r="AL70" s="17">
        <f t="shared" si="50"/>
        <v>0</v>
      </c>
      <c r="AM70" s="17">
        <f t="shared" si="50"/>
        <v>0</v>
      </c>
      <c r="AN70" s="17">
        <f t="shared" si="50"/>
        <v>0</v>
      </c>
      <c r="AO70" s="17"/>
      <c r="AP70" s="17">
        <f t="shared" si="50"/>
        <v>0</v>
      </c>
      <c r="AQ70" s="17"/>
      <c r="AR70" s="17">
        <f t="shared" si="50"/>
        <v>0</v>
      </c>
      <c r="AS70" s="17"/>
      <c r="AT70" s="17">
        <f t="shared" si="50"/>
        <v>0</v>
      </c>
      <c r="AU70" s="17"/>
      <c r="AV70" s="17">
        <f t="shared" si="50"/>
        <v>0</v>
      </c>
      <c r="AW70" s="17"/>
      <c r="AX70" s="17">
        <f t="shared" si="50"/>
        <v>16000000</v>
      </c>
      <c r="AY70" s="17">
        <f t="shared" si="50"/>
        <v>0</v>
      </c>
      <c r="AZ70" s="104">
        <f t="shared" si="50"/>
        <v>16000000</v>
      </c>
      <c r="BA70" s="49"/>
      <c r="BB70" s="49">
        <f>+BB71</f>
        <v>0</v>
      </c>
      <c r="BD70" s="3">
        <f t="shared" si="4"/>
        <v>0</v>
      </c>
      <c r="BE70" s="3">
        <f aca="true" t="shared" si="51" ref="BE70:BE133">AX70-AZ70</f>
        <v>0</v>
      </c>
    </row>
    <row r="71" spans="1:57" ht="22.5" hidden="1">
      <c r="A71" s="85" t="s">
        <v>191</v>
      </c>
      <c r="B71" s="4" t="s">
        <v>77</v>
      </c>
      <c r="C71" s="53" t="s">
        <v>105</v>
      </c>
      <c r="D71" s="34" t="s">
        <v>384</v>
      </c>
      <c r="E71" s="12">
        <v>16000000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>
        <f>+Q71+R71+S71+T71+U71+V71+W71</f>
        <v>0</v>
      </c>
      <c r="Y71" s="5">
        <f>+E71+F71-G71-H71-P71+X71</f>
        <v>16000000</v>
      </c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>
        <v>16000000</v>
      </c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>
        <f>+Z71+AB71+AD71+AF71+AH71+AJ71+AL71+AN71+AP71+AR71+AT71+AV71</f>
        <v>16000000</v>
      </c>
      <c r="AY71" s="12">
        <f>AW71+AU71+AS71+AQ71+AO71+AM71+AK71+AI71+AG71+AE71+AC71+AA71</f>
        <v>0</v>
      </c>
      <c r="AZ71" s="98">
        <f>+Y71-AY71</f>
        <v>16000000</v>
      </c>
      <c r="BB71" s="35">
        <f>+Y71-AX71</f>
        <v>0</v>
      </c>
      <c r="BD71" s="3">
        <f aca="true" t="shared" si="52" ref="BD71:BD133">Y71-AX71</f>
        <v>0</v>
      </c>
      <c r="BE71" s="3">
        <f t="shared" si="51"/>
        <v>0</v>
      </c>
    </row>
    <row r="72" spans="1:57" ht="28.5" customHeight="1">
      <c r="A72" s="94" t="s">
        <v>143</v>
      </c>
      <c r="B72" s="24" t="s">
        <v>78</v>
      </c>
      <c r="C72" s="24" t="s">
        <v>79</v>
      </c>
      <c r="D72" s="34"/>
      <c r="E72" s="13">
        <f aca="true" t="shared" si="53" ref="E72:AP72">+E73+E77</f>
        <v>2961788556</v>
      </c>
      <c r="F72" s="13">
        <f t="shared" si="53"/>
        <v>0</v>
      </c>
      <c r="G72" s="13">
        <f t="shared" si="53"/>
        <v>0</v>
      </c>
      <c r="H72" s="13">
        <f t="shared" si="53"/>
        <v>0</v>
      </c>
      <c r="I72" s="13">
        <f t="shared" si="53"/>
        <v>0</v>
      </c>
      <c r="J72" s="13">
        <f t="shared" si="53"/>
        <v>0</v>
      </c>
      <c r="K72" s="13">
        <f t="shared" si="53"/>
        <v>0</v>
      </c>
      <c r="L72" s="13">
        <f t="shared" si="53"/>
        <v>0</v>
      </c>
      <c r="M72" s="13">
        <f t="shared" si="53"/>
        <v>0</v>
      </c>
      <c r="N72" s="13">
        <f t="shared" si="53"/>
        <v>0</v>
      </c>
      <c r="O72" s="13">
        <f t="shared" si="53"/>
        <v>0</v>
      </c>
      <c r="P72" s="13">
        <f t="shared" si="53"/>
        <v>155400000</v>
      </c>
      <c r="Q72" s="13">
        <f t="shared" si="53"/>
        <v>0</v>
      </c>
      <c r="R72" s="13">
        <f t="shared" si="53"/>
        <v>0</v>
      </c>
      <c r="S72" s="13">
        <f t="shared" si="53"/>
        <v>0</v>
      </c>
      <c r="T72" s="13">
        <f t="shared" si="53"/>
        <v>0</v>
      </c>
      <c r="U72" s="13">
        <f t="shared" si="53"/>
        <v>0</v>
      </c>
      <c r="V72" s="13">
        <f t="shared" si="53"/>
        <v>0</v>
      </c>
      <c r="W72" s="13">
        <f t="shared" si="53"/>
        <v>0</v>
      </c>
      <c r="X72" s="13">
        <f t="shared" si="53"/>
        <v>155400000</v>
      </c>
      <c r="Y72" s="13">
        <f t="shared" si="53"/>
        <v>2961788556</v>
      </c>
      <c r="Z72" s="17">
        <f t="shared" si="53"/>
        <v>214534286</v>
      </c>
      <c r="AA72" s="17">
        <f t="shared" si="53"/>
        <v>20835024</v>
      </c>
      <c r="AB72" s="17">
        <f t="shared" si="53"/>
        <v>385408062</v>
      </c>
      <c r="AC72" s="17">
        <f t="shared" si="53"/>
        <v>92340465</v>
      </c>
      <c r="AD72" s="17">
        <f t="shared" si="53"/>
        <v>396773062</v>
      </c>
      <c r="AE72" s="17">
        <f t="shared" si="53"/>
        <v>94973247</v>
      </c>
      <c r="AF72" s="17">
        <f t="shared" si="53"/>
        <v>383548062</v>
      </c>
      <c r="AG72" s="17">
        <f t="shared" si="53"/>
        <v>0</v>
      </c>
      <c r="AH72" s="17">
        <f t="shared" si="53"/>
        <v>391148062</v>
      </c>
      <c r="AI72" s="17">
        <f t="shared" si="53"/>
        <v>0</v>
      </c>
      <c r="AJ72" s="17">
        <f t="shared" si="53"/>
        <v>523978966</v>
      </c>
      <c r="AK72" s="17">
        <f t="shared" si="53"/>
        <v>0</v>
      </c>
      <c r="AL72" s="17">
        <f t="shared" si="53"/>
        <v>385348056</v>
      </c>
      <c r="AM72" s="17">
        <f t="shared" si="53"/>
        <v>0</v>
      </c>
      <c r="AN72" s="17">
        <f t="shared" si="53"/>
        <v>34560000</v>
      </c>
      <c r="AO72" s="17">
        <f t="shared" si="53"/>
        <v>0</v>
      </c>
      <c r="AP72" s="17">
        <f t="shared" si="53"/>
        <v>45185000</v>
      </c>
      <c r="AQ72" s="17"/>
      <c r="AR72" s="17">
        <f>+AR73+AR77</f>
        <v>29560000</v>
      </c>
      <c r="AS72" s="17"/>
      <c r="AT72" s="17">
        <f>+AT73+AT77</f>
        <v>119560000</v>
      </c>
      <c r="AU72" s="17"/>
      <c r="AV72" s="17">
        <f>+AV73+AV77</f>
        <v>42185000</v>
      </c>
      <c r="AW72" s="17"/>
      <c r="AX72" s="17">
        <f>+AX73+AX77</f>
        <v>2961788556</v>
      </c>
      <c r="AY72" s="17">
        <f>+AY73+AY77</f>
        <v>208148736</v>
      </c>
      <c r="AZ72" s="104">
        <f>+AZ73+AZ77</f>
        <v>2753639820</v>
      </c>
      <c r="BA72" s="49"/>
      <c r="BB72" s="49">
        <f>+BB73+BB77</f>
        <v>0</v>
      </c>
      <c r="BD72" s="3">
        <f t="shared" si="52"/>
        <v>0</v>
      </c>
      <c r="BE72" s="3">
        <f t="shared" si="51"/>
        <v>208148736</v>
      </c>
    </row>
    <row r="73" spans="1:57" ht="28.5" customHeight="1">
      <c r="A73" s="94" t="s">
        <v>192</v>
      </c>
      <c r="B73" s="24" t="s">
        <v>80</v>
      </c>
      <c r="C73" s="24" t="s">
        <v>81</v>
      </c>
      <c r="D73" s="34"/>
      <c r="E73" s="13">
        <f aca="true" t="shared" si="54" ref="E73:AP73">SUM(E74:E76)</f>
        <v>98360000</v>
      </c>
      <c r="F73" s="13">
        <f t="shared" si="54"/>
        <v>0</v>
      </c>
      <c r="G73" s="13">
        <f t="shared" si="54"/>
        <v>0</v>
      </c>
      <c r="H73" s="13">
        <f t="shared" si="54"/>
        <v>0</v>
      </c>
      <c r="I73" s="13">
        <f t="shared" si="54"/>
        <v>0</v>
      </c>
      <c r="J73" s="13">
        <f t="shared" si="54"/>
        <v>0</v>
      </c>
      <c r="K73" s="13">
        <f t="shared" si="54"/>
        <v>0</v>
      </c>
      <c r="L73" s="13">
        <f t="shared" si="54"/>
        <v>0</v>
      </c>
      <c r="M73" s="13">
        <f t="shared" si="54"/>
        <v>0</v>
      </c>
      <c r="N73" s="13">
        <f t="shared" si="54"/>
        <v>0</v>
      </c>
      <c r="O73" s="13">
        <f t="shared" si="54"/>
        <v>0</v>
      </c>
      <c r="P73" s="13">
        <f t="shared" si="54"/>
        <v>0</v>
      </c>
      <c r="Q73" s="13">
        <f t="shared" si="54"/>
        <v>0</v>
      </c>
      <c r="R73" s="13">
        <f t="shared" si="54"/>
        <v>0</v>
      </c>
      <c r="S73" s="13">
        <f t="shared" si="54"/>
        <v>0</v>
      </c>
      <c r="T73" s="13">
        <f t="shared" si="54"/>
        <v>0</v>
      </c>
      <c r="U73" s="13">
        <f t="shared" si="54"/>
        <v>0</v>
      </c>
      <c r="V73" s="13">
        <f t="shared" si="54"/>
        <v>0</v>
      </c>
      <c r="W73" s="13">
        <f t="shared" si="54"/>
        <v>0</v>
      </c>
      <c r="X73" s="13">
        <f t="shared" si="54"/>
        <v>0</v>
      </c>
      <c r="Y73" s="13">
        <f t="shared" si="54"/>
        <v>98360000</v>
      </c>
      <c r="Z73" s="17">
        <f t="shared" si="54"/>
        <v>530000</v>
      </c>
      <c r="AA73" s="17">
        <f t="shared" si="54"/>
        <v>0</v>
      </c>
      <c r="AB73" s="17">
        <f t="shared" si="54"/>
        <v>530000</v>
      </c>
      <c r="AC73" s="17">
        <f t="shared" si="54"/>
        <v>0</v>
      </c>
      <c r="AD73" s="17">
        <f t="shared" si="54"/>
        <v>530000</v>
      </c>
      <c r="AE73" s="17">
        <f t="shared" si="54"/>
        <v>0</v>
      </c>
      <c r="AF73" s="17">
        <f t="shared" si="54"/>
        <v>530000</v>
      </c>
      <c r="AG73" s="17">
        <f t="shared" si="54"/>
        <v>0</v>
      </c>
      <c r="AH73" s="17">
        <f t="shared" si="54"/>
        <v>4530000</v>
      </c>
      <c r="AI73" s="17">
        <f t="shared" si="54"/>
        <v>0</v>
      </c>
      <c r="AJ73" s="17">
        <f t="shared" si="54"/>
        <v>530000</v>
      </c>
      <c r="AK73" s="17">
        <f t="shared" si="54"/>
        <v>0</v>
      </c>
      <c r="AL73" s="17">
        <f t="shared" si="54"/>
        <v>530000</v>
      </c>
      <c r="AM73" s="17">
        <f t="shared" si="54"/>
        <v>0</v>
      </c>
      <c r="AN73" s="17">
        <f t="shared" si="54"/>
        <v>530000</v>
      </c>
      <c r="AO73" s="17">
        <f t="shared" si="54"/>
        <v>0</v>
      </c>
      <c r="AP73" s="17">
        <f t="shared" si="54"/>
        <v>530000</v>
      </c>
      <c r="AQ73" s="17"/>
      <c r="AR73" s="17">
        <f>SUM(AR74:AR76)</f>
        <v>530000</v>
      </c>
      <c r="AS73" s="17"/>
      <c r="AT73" s="17">
        <f>SUM(AT74:AT76)</f>
        <v>88530000</v>
      </c>
      <c r="AU73" s="17"/>
      <c r="AV73" s="17">
        <f>SUM(AV74:AV76)</f>
        <v>530000</v>
      </c>
      <c r="AW73" s="17"/>
      <c r="AX73" s="17">
        <f>SUM(AX74:AX76)</f>
        <v>98360000</v>
      </c>
      <c r="AY73" s="17">
        <f>SUM(AY74:AY76)</f>
        <v>0</v>
      </c>
      <c r="AZ73" s="104">
        <f>SUM(AZ74:AZ76)</f>
        <v>98360000</v>
      </c>
      <c r="BA73" s="49"/>
      <c r="BB73" s="49">
        <f>SUM(BB74:BB76)</f>
        <v>0</v>
      </c>
      <c r="BD73" s="3">
        <f t="shared" si="52"/>
        <v>0</v>
      </c>
      <c r="BE73" s="3">
        <f t="shared" si="51"/>
        <v>0</v>
      </c>
    </row>
    <row r="74" spans="1:57" ht="24" hidden="1">
      <c r="A74" s="85" t="s">
        <v>193</v>
      </c>
      <c r="B74" s="15" t="s">
        <v>360</v>
      </c>
      <c r="C74" s="21" t="s">
        <v>436</v>
      </c>
      <c r="D74" s="34" t="s">
        <v>384</v>
      </c>
      <c r="E74" s="12">
        <v>88000000</v>
      </c>
      <c r="F74" s="5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>
        <f>+Q74+R74+S74+T74+U74+V74+W74</f>
        <v>0</v>
      </c>
      <c r="Y74" s="5">
        <f>+E74+F74-G74-H74-P74+X74</f>
        <v>88000000</v>
      </c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>
        <v>88000000</v>
      </c>
      <c r="AU74" s="25"/>
      <c r="AV74" s="25"/>
      <c r="AW74" s="25"/>
      <c r="AX74" s="25">
        <f aca="true" t="shared" si="55" ref="AX74:AX99">+Z74+AB74+AD74+AF74+AH74+AJ74+AL74+AN74+AP74+AR74+AT74+AV74</f>
        <v>88000000</v>
      </c>
      <c r="AY74" s="27">
        <f aca="true" t="shared" si="56" ref="AY74:AY99">AW74+AU74+AS74+AQ74+AO74+AM74+AK74+AI74+AG74+AE74+AC74+AA74</f>
        <v>0</v>
      </c>
      <c r="AZ74" s="95">
        <f>+Y74-AY74</f>
        <v>88000000</v>
      </c>
      <c r="BB74" s="35">
        <f>+Y74-AX74</f>
        <v>0</v>
      </c>
      <c r="BD74" s="3">
        <f t="shared" si="52"/>
        <v>0</v>
      </c>
      <c r="BE74" s="3">
        <f t="shared" si="51"/>
        <v>0</v>
      </c>
    </row>
    <row r="75" spans="1:57" ht="24" hidden="1">
      <c r="A75" s="85" t="s">
        <v>194</v>
      </c>
      <c r="B75" s="15" t="s">
        <v>361</v>
      </c>
      <c r="C75" s="21" t="s">
        <v>436</v>
      </c>
      <c r="D75" s="34" t="s">
        <v>384</v>
      </c>
      <c r="E75" s="12">
        <v>4000000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>+E75+F75-G75-H75-P75+X75</f>
        <v>4000000</v>
      </c>
      <c r="Z75" s="25"/>
      <c r="AA75" s="25"/>
      <c r="AB75" s="25"/>
      <c r="AC75" s="25"/>
      <c r="AD75" s="25"/>
      <c r="AE75" s="25"/>
      <c r="AF75" s="25"/>
      <c r="AG75" s="25"/>
      <c r="AH75" s="25">
        <v>4000000</v>
      </c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>
        <f t="shared" si="55"/>
        <v>4000000</v>
      </c>
      <c r="AY75" s="27">
        <f t="shared" si="56"/>
        <v>0</v>
      </c>
      <c r="AZ75" s="95">
        <f>AX75-AY75</f>
        <v>4000000</v>
      </c>
      <c r="BB75" s="35"/>
      <c r="BD75" s="3">
        <f t="shared" si="52"/>
        <v>0</v>
      </c>
      <c r="BE75" s="3">
        <f t="shared" si="51"/>
        <v>0</v>
      </c>
    </row>
    <row r="76" spans="1:57" ht="24" hidden="1">
      <c r="A76" s="85" t="s">
        <v>246</v>
      </c>
      <c r="B76" s="15" t="s">
        <v>362</v>
      </c>
      <c r="C76" s="21" t="s">
        <v>436</v>
      </c>
      <c r="D76" s="34" t="s">
        <v>384</v>
      </c>
      <c r="E76" s="7">
        <v>6360000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>+E76+F76-G76-H76-P76+X76</f>
        <v>6360000</v>
      </c>
      <c r="Z76" s="25">
        <v>530000</v>
      </c>
      <c r="AA76" s="25"/>
      <c r="AB76" s="25">
        <v>530000</v>
      </c>
      <c r="AC76" s="25"/>
      <c r="AD76" s="25">
        <v>530000</v>
      </c>
      <c r="AE76" s="25"/>
      <c r="AF76" s="25">
        <v>530000</v>
      </c>
      <c r="AG76" s="55"/>
      <c r="AH76" s="25">
        <v>530000</v>
      </c>
      <c r="AI76" s="55"/>
      <c r="AJ76" s="25">
        <v>530000</v>
      </c>
      <c r="AK76" s="55"/>
      <c r="AL76" s="25">
        <v>530000</v>
      </c>
      <c r="AM76" s="55"/>
      <c r="AN76" s="25">
        <v>530000</v>
      </c>
      <c r="AO76" s="55"/>
      <c r="AP76" s="25">
        <v>530000</v>
      </c>
      <c r="AQ76" s="55"/>
      <c r="AR76" s="25">
        <v>530000</v>
      </c>
      <c r="AS76" s="55"/>
      <c r="AT76" s="25">
        <v>530000</v>
      </c>
      <c r="AU76" s="25"/>
      <c r="AV76" s="25">
        <v>530000</v>
      </c>
      <c r="AW76" s="25"/>
      <c r="AX76" s="25">
        <f t="shared" si="55"/>
        <v>6360000</v>
      </c>
      <c r="AY76" s="27">
        <f t="shared" si="56"/>
        <v>0</v>
      </c>
      <c r="AZ76" s="95">
        <f>AX76-AY76</f>
        <v>6360000</v>
      </c>
      <c r="BB76" s="35"/>
      <c r="BD76" s="3">
        <f t="shared" si="52"/>
        <v>0</v>
      </c>
      <c r="BE76" s="3">
        <f t="shared" si="51"/>
        <v>0</v>
      </c>
    </row>
    <row r="77" spans="1:57" ht="11.25">
      <c r="A77" s="94" t="s">
        <v>195</v>
      </c>
      <c r="B77" s="24" t="s">
        <v>82</v>
      </c>
      <c r="C77" s="24" t="s">
        <v>83</v>
      </c>
      <c r="D77" s="34"/>
      <c r="E77" s="13">
        <f>SUM(E78:E99)</f>
        <v>2863428556</v>
      </c>
      <c r="F77" s="13">
        <f aca="true" t="shared" si="57" ref="F77:AY77">SUM(F78:F99)</f>
        <v>0</v>
      </c>
      <c r="G77" s="13">
        <f t="shared" si="57"/>
        <v>0</v>
      </c>
      <c r="H77" s="13">
        <f t="shared" si="57"/>
        <v>0</v>
      </c>
      <c r="I77" s="13">
        <f t="shared" si="57"/>
        <v>0</v>
      </c>
      <c r="J77" s="13">
        <f t="shared" si="57"/>
        <v>0</v>
      </c>
      <c r="K77" s="13">
        <f t="shared" si="57"/>
        <v>0</v>
      </c>
      <c r="L77" s="13">
        <f t="shared" si="57"/>
        <v>0</v>
      </c>
      <c r="M77" s="13">
        <f t="shared" si="57"/>
        <v>0</v>
      </c>
      <c r="N77" s="13">
        <f t="shared" si="57"/>
        <v>0</v>
      </c>
      <c r="O77" s="13">
        <f t="shared" si="57"/>
        <v>0</v>
      </c>
      <c r="P77" s="13">
        <f t="shared" si="57"/>
        <v>155400000</v>
      </c>
      <c r="Q77" s="13">
        <f t="shared" si="57"/>
        <v>0</v>
      </c>
      <c r="R77" s="13">
        <f t="shared" si="57"/>
        <v>0</v>
      </c>
      <c r="S77" s="13">
        <f t="shared" si="57"/>
        <v>0</v>
      </c>
      <c r="T77" s="13">
        <f t="shared" si="57"/>
        <v>0</v>
      </c>
      <c r="U77" s="13">
        <f t="shared" si="57"/>
        <v>0</v>
      </c>
      <c r="V77" s="13">
        <f t="shared" si="57"/>
        <v>0</v>
      </c>
      <c r="W77" s="13">
        <f t="shared" si="57"/>
        <v>0</v>
      </c>
      <c r="X77" s="13">
        <f>SUM(X78:X99)</f>
        <v>155400000</v>
      </c>
      <c r="Y77" s="13">
        <f>SUM(Y78:Y99)</f>
        <v>2863428556</v>
      </c>
      <c r="Z77" s="17">
        <f t="shared" si="57"/>
        <v>214004286</v>
      </c>
      <c r="AA77" s="17">
        <f t="shared" si="57"/>
        <v>20835024</v>
      </c>
      <c r="AB77" s="17">
        <f t="shared" si="57"/>
        <v>384878062</v>
      </c>
      <c r="AC77" s="17">
        <f t="shared" si="57"/>
        <v>92340465</v>
      </c>
      <c r="AD77" s="17">
        <f t="shared" si="57"/>
        <v>396243062</v>
      </c>
      <c r="AE77" s="17">
        <f t="shared" si="57"/>
        <v>94973247</v>
      </c>
      <c r="AF77" s="17">
        <f t="shared" si="57"/>
        <v>383018062</v>
      </c>
      <c r="AG77" s="17">
        <f t="shared" si="57"/>
        <v>0</v>
      </c>
      <c r="AH77" s="17">
        <f t="shared" si="57"/>
        <v>386618062</v>
      </c>
      <c r="AI77" s="17">
        <f t="shared" si="57"/>
        <v>0</v>
      </c>
      <c r="AJ77" s="17">
        <f t="shared" si="57"/>
        <v>523448966</v>
      </c>
      <c r="AK77" s="17">
        <f t="shared" si="57"/>
        <v>0</v>
      </c>
      <c r="AL77" s="17">
        <f t="shared" si="57"/>
        <v>384818056</v>
      </c>
      <c r="AM77" s="17">
        <f>SUM(AM78:AM106)</f>
        <v>0</v>
      </c>
      <c r="AN77" s="17">
        <f t="shared" si="57"/>
        <v>34030000</v>
      </c>
      <c r="AO77" s="17">
        <f t="shared" si="57"/>
        <v>0</v>
      </c>
      <c r="AP77" s="17">
        <f t="shared" si="57"/>
        <v>44655000</v>
      </c>
      <c r="AQ77" s="17"/>
      <c r="AR77" s="17">
        <f t="shared" si="57"/>
        <v>29030000</v>
      </c>
      <c r="AS77" s="17"/>
      <c r="AT77" s="17">
        <f t="shared" si="57"/>
        <v>31030000</v>
      </c>
      <c r="AU77" s="17"/>
      <c r="AV77" s="17">
        <f t="shared" si="57"/>
        <v>41655000</v>
      </c>
      <c r="AW77" s="17"/>
      <c r="AX77" s="17">
        <f t="shared" si="57"/>
        <v>2863428556</v>
      </c>
      <c r="AY77" s="17">
        <f t="shared" si="57"/>
        <v>208148736</v>
      </c>
      <c r="AZ77" s="104">
        <f>SUM(AZ78:AZ99)</f>
        <v>2655279820</v>
      </c>
      <c r="BA77" s="49"/>
      <c r="BB77" s="49">
        <f>SUM(BB91:BB99)</f>
        <v>0</v>
      </c>
      <c r="BD77" s="3">
        <f t="shared" si="52"/>
        <v>0</v>
      </c>
      <c r="BE77" s="3">
        <f t="shared" si="51"/>
        <v>208148736</v>
      </c>
    </row>
    <row r="78" spans="1:57" ht="45" hidden="1">
      <c r="A78" s="85" t="s">
        <v>196</v>
      </c>
      <c r="B78" s="15" t="s">
        <v>363</v>
      </c>
      <c r="C78" s="56" t="s">
        <v>443</v>
      </c>
      <c r="D78" s="34" t="s">
        <v>384</v>
      </c>
      <c r="E78" s="57">
        <v>14760000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5">
        <f aca="true" t="shared" si="58" ref="Y78:Y99">+E78+F78-G78-H78-P78+X78</f>
        <v>14760000</v>
      </c>
      <c r="Z78" s="17"/>
      <c r="AA78" s="17"/>
      <c r="AB78" s="58">
        <v>2460000</v>
      </c>
      <c r="AC78" s="58"/>
      <c r="AD78" s="58">
        <v>2460000</v>
      </c>
      <c r="AE78" s="58">
        <v>2300000</v>
      </c>
      <c r="AF78" s="58">
        <v>2460000</v>
      </c>
      <c r="AG78" s="58"/>
      <c r="AH78" s="58">
        <v>2460000</v>
      </c>
      <c r="AI78" s="58"/>
      <c r="AJ78" s="58">
        <v>2460000</v>
      </c>
      <c r="AK78" s="58"/>
      <c r="AL78" s="58">
        <v>2460000</v>
      </c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36">
        <f t="shared" si="55"/>
        <v>14760000</v>
      </c>
      <c r="AY78" s="12">
        <f t="shared" si="56"/>
        <v>2300000</v>
      </c>
      <c r="AZ78" s="105">
        <f>AX78-AY78</f>
        <v>12460000</v>
      </c>
      <c r="BA78" s="49"/>
      <c r="BB78" s="49"/>
      <c r="BD78" s="3">
        <f t="shared" si="52"/>
        <v>0</v>
      </c>
      <c r="BE78" s="3">
        <f t="shared" si="51"/>
        <v>2300000</v>
      </c>
    </row>
    <row r="79" spans="1:57" ht="45" hidden="1">
      <c r="A79" s="85" t="s">
        <v>197</v>
      </c>
      <c r="B79" s="15" t="s">
        <v>364</v>
      </c>
      <c r="C79" s="56" t="s">
        <v>443</v>
      </c>
      <c r="D79" s="34" t="s">
        <v>384</v>
      </c>
      <c r="E79" s="57">
        <v>62400000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5">
        <f t="shared" si="58"/>
        <v>62400000</v>
      </c>
      <c r="Z79" s="17"/>
      <c r="AA79" s="17"/>
      <c r="AB79" s="58">
        <v>10400000</v>
      </c>
      <c r="AC79" s="58"/>
      <c r="AD79" s="58">
        <v>10400000</v>
      </c>
      <c r="AE79" s="58">
        <v>4700000</v>
      </c>
      <c r="AF79" s="58">
        <v>10400000</v>
      </c>
      <c r="AG79" s="58"/>
      <c r="AH79" s="58">
        <v>10400000</v>
      </c>
      <c r="AI79" s="58"/>
      <c r="AJ79" s="58">
        <v>10400000</v>
      </c>
      <c r="AK79" s="58"/>
      <c r="AL79" s="58">
        <v>10400000</v>
      </c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36">
        <f t="shared" si="55"/>
        <v>62400000</v>
      </c>
      <c r="AY79" s="12">
        <f t="shared" si="56"/>
        <v>4700000</v>
      </c>
      <c r="AZ79" s="105">
        <f aca="true" t="shared" si="59" ref="AZ79:AZ99">AX79-AY79</f>
        <v>57700000</v>
      </c>
      <c r="BA79" s="49"/>
      <c r="BB79" s="49"/>
      <c r="BD79" s="3">
        <f t="shared" si="52"/>
        <v>0</v>
      </c>
      <c r="BE79" s="3">
        <f t="shared" si="51"/>
        <v>4700000</v>
      </c>
    </row>
    <row r="80" spans="1:57" ht="45" hidden="1">
      <c r="A80" s="85" t="s">
        <v>198</v>
      </c>
      <c r="B80" s="15" t="s">
        <v>437</v>
      </c>
      <c r="C80" s="56" t="s">
        <v>443</v>
      </c>
      <c r="D80" s="34" t="s">
        <v>384</v>
      </c>
      <c r="E80" s="57">
        <v>180000000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7">
        <v>137400000</v>
      </c>
      <c r="Y80" s="5">
        <f t="shared" si="58"/>
        <v>317400000</v>
      </c>
      <c r="Z80" s="59">
        <v>15000000</v>
      </c>
      <c r="AA80" s="59">
        <v>18419070</v>
      </c>
      <c r="AB80" s="59">
        <v>15000000</v>
      </c>
      <c r="AC80" s="59">
        <v>86593642</v>
      </c>
      <c r="AD80" s="59">
        <v>28740000</v>
      </c>
      <c r="AE80" s="59">
        <v>47861307</v>
      </c>
      <c r="AF80" s="59">
        <v>28740000</v>
      </c>
      <c r="AG80" s="59"/>
      <c r="AH80" s="59">
        <v>28740000</v>
      </c>
      <c r="AI80" s="59"/>
      <c r="AJ80" s="59">
        <v>28740000</v>
      </c>
      <c r="AK80" s="59"/>
      <c r="AL80" s="59">
        <v>28740000</v>
      </c>
      <c r="AM80" s="59"/>
      <c r="AN80" s="59">
        <v>28740000</v>
      </c>
      <c r="AO80" s="59"/>
      <c r="AP80" s="59">
        <v>28740000</v>
      </c>
      <c r="AQ80" s="59"/>
      <c r="AR80" s="59">
        <v>28740000</v>
      </c>
      <c r="AS80" s="59"/>
      <c r="AT80" s="59">
        <v>28740000</v>
      </c>
      <c r="AU80" s="59"/>
      <c r="AV80" s="59">
        <v>28740000</v>
      </c>
      <c r="AW80" s="59"/>
      <c r="AX80" s="36">
        <f t="shared" si="55"/>
        <v>317400000</v>
      </c>
      <c r="AY80" s="12">
        <f t="shared" si="56"/>
        <v>152874019</v>
      </c>
      <c r="AZ80" s="105">
        <f t="shared" si="59"/>
        <v>164525981</v>
      </c>
      <c r="BA80" s="49"/>
      <c r="BB80" s="49"/>
      <c r="BD80" s="3">
        <f t="shared" si="52"/>
        <v>0</v>
      </c>
      <c r="BE80" s="3">
        <f t="shared" si="51"/>
        <v>152874019</v>
      </c>
    </row>
    <row r="81" spans="1:57" ht="33.75" hidden="1">
      <c r="A81" s="85" t="s">
        <v>247</v>
      </c>
      <c r="B81" s="15" t="s">
        <v>365</v>
      </c>
      <c r="C81" s="56" t="s">
        <v>444</v>
      </c>
      <c r="D81" s="34" t="s">
        <v>384</v>
      </c>
      <c r="E81" s="60">
        <v>11227480</v>
      </c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5">
        <f>+E81+F81-AA8182-H81-P81+X81</f>
        <v>11227480</v>
      </c>
      <c r="Z81" s="17"/>
      <c r="AA81" s="17"/>
      <c r="AB81" s="59"/>
      <c r="AC81" s="59"/>
      <c r="AD81" s="17"/>
      <c r="AE81" s="59"/>
      <c r="AF81" s="17"/>
      <c r="AG81" s="17"/>
      <c r="AH81" s="17"/>
      <c r="AI81" s="17"/>
      <c r="AJ81" s="59">
        <v>11227480</v>
      </c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36">
        <f t="shared" si="55"/>
        <v>11227480</v>
      </c>
      <c r="AY81" s="12">
        <f t="shared" si="56"/>
        <v>0</v>
      </c>
      <c r="AZ81" s="105">
        <f t="shared" si="59"/>
        <v>11227480</v>
      </c>
      <c r="BA81" s="49"/>
      <c r="BB81" s="49"/>
      <c r="BD81" s="3">
        <f t="shared" si="52"/>
        <v>0</v>
      </c>
      <c r="BE81" s="3">
        <f t="shared" si="51"/>
        <v>0</v>
      </c>
    </row>
    <row r="82" spans="1:57" ht="33.75" hidden="1">
      <c r="A82" s="85" t="s">
        <v>248</v>
      </c>
      <c r="B82" s="15" t="s">
        <v>438</v>
      </c>
      <c r="C82" s="56" t="s">
        <v>444</v>
      </c>
      <c r="D82" s="34" t="s">
        <v>384</v>
      </c>
      <c r="E82" s="60">
        <v>124658424</v>
      </c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12">
        <v>18000000</v>
      </c>
      <c r="Q82" s="61"/>
      <c r="R82" s="61"/>
      <c r="S82" s="61"/>
      <c r="T82" s="61"/>
      <c r="U82" s="61"/>
      <c r="V82" s="61"/>
      <c r="W82" s="61"/>
      <c r="X82" s="62"/>
      <c r="Y82" s="5">
        <f t="shared" si="58"/>
        <v>106658424</v>
      </c>
      <c r="Z82" s="17"/>
      <c r="AA82" s="17"/>
      <c r="AB82" s="59"/>
      <c r="AC82" s="59"/>
      <c r="AD82" s="59"/>
      <c r="AE82" s="59"/>
      <c r="AF82" s="59"/>
      <c r="AG82" s="59"/>
      <c r="AH82" s="59"/>
      <c r="AI82" s="59"/>
      <c r="AJ82" s="59">
        <v>106658424</v>
      </c>
      <c r="AK82" s="59"/>
      <c r="AL82" s="59"/>
      <c r="AM82" s="59"/>
      <c r="AN82" s="59"/>
      <c r="AO82" s="59"/>
      <c r="AP82" s="59"/>
      <c r="AQ82" s="59"/>
      <c r="AR82" s="59"/>
      <c r="AS82" s="59"/>
      <c r="AT82" s="17"/>
      <c r="AU82" s="17"/>
      <c r="AV82" s="17"/>
      <c r="AW82" s="17"/>
      <c r="AX82" s="36">
        <f t="shared" si="55"/>
        <v>106658424</v>
      </c>
      <c r="AY82" s="12">
        <f t="shared" si="56"/>
        <v>0</v>
      </c>
      <c r="AZ82" s="105">
        <f t="shared" si="59"/>
        <v>106658424</v>
      </c>
      <c r="BA82" s="49"/>
      <c r="BB82" s="49"/>
      <c r="BD82" s="3">
        <f t="shared" si="52"/>
        <v>0</v>
      </c>
      <c r="BE82" s="3">
        <f t="shared" si="51"/>
        <v>0</v>
      </c>
    </row>
    <row r="83" spans="1:57" ht="22.5" hidden="1">
      <c r="A83" s="85" t="s">
        <v>249</v>
      </c>
      <c r="B83" s="15" t="s">
        <v>366</v>
      </c>
      <c r="C83" s="56" t="s">
        <v>445</v>
      </c>
      <c r="D83" s="34" t="s">
        <v>384</v>
      </c>
      <c r="E83" s="57">
        <v>480000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5">
        <f t="shared" si="58"/>
        <v>480000</v>
      </c>
      <c r="Z83" s="59">
        <v>40000</v>
      </c>
      <c r="AA83" s="17"/>
      <c r="AB83" s="58">
        <v>40000</v>
      </c>
      <c r="AC83" s="58"/>
      <c r="AD83" s="59">
        <v>40000</v>
      </c>
      <c r="AE83" s="58"/>
      <c r="AF83" s="59">
        <v>40000</v>
      </c>
      <c r="AG83" s="58"/>
      <c r="AH83" s="59">
        <v>40000</v>
      </c>
      <c r="AI83" s="58"/>
      <c r="AJ83" s="59">
        <v>40000</v>
      </c>
      <c r="AK83" s="58"/>
      <c r="AL83" s="59">
        <v>40000</v>
      </c>
      <c r="AM83" s="58"/>
      <c r="AN83" s="59">
        <v>40000</v>
      </c>
      <c r="AO83" s="58"/>
      <c r="AP83" s="59">
        <v>40000</v>
      </c>
      <c r="AQ83" s="58"/>
      <c r="AR83" s="59">
        <v>40000</v>
      </c>
      <c r="AS83" s="58"/>
      <c r="AT83" s="59">
        <v>40000</v>
      </c>
      <c r="AU83" s="58"/>
      <c r="AV83" s="59">
        <v>40000</v>
      </c>
      <c r="AW83" s="58"/>
      <c r="AX83" s="36">
        <f t="shared" si="55"/>
        <v>480000</v>
      </c>
      <c r="AY83" s="12">
        <f t="shared" si="56"/>
        <v>0</v>
      </c>
      <c r="AZ83" s="105">
        <f t="shared" si="59"/>
        <v>480000</v>
      </c>
      <c r="BA83" s="49"/>
      <c r="BB83" s="49"/>
      <c r="BD83" s="3">
        <f t="shared" si="52"/>
        <v>0</v>
      </c>
      <c r="BE83" s="3">
        <f t="shared" si="51"/>
        <v>0</v>
      </c>
    </row>
    <row r="84" spans="1:57" ht="22.5" hidden="1">
      <c r="A84" s="85" t="s">
        <v>250</v>
      </c>
      <c r="B84" s="15" t="s">
        <v>367</v>
      </c>
      <c r="C84" s="56" t="s">
        <v>445</v>
      </c>
      <c r="D84" s="34" t="s">
        <v>384</v>
      </c>
      <c r="E84" s="57">
        <v>147000000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7"/>
      <c r="Y84" s="5">
        <f t="shared" si="58"/>
        <v>147000000</v>
      </c>
      <c r="Z84" s="58"/>
      <c r="AA84" s="58"/>
      <c r="AB84" s="58">
        <v>24500000</v>
      </c>
      <c r="AC84" s="58"/>
      <c r="AD84" s="58">
        <v>24500000</v>
      </c>
      <c r="AE84" s="58">
        <v>17500000</v>
      </c>
      <c r="AF84" s="58">
        <v>24500000</v>
      </c>
      <c r="AG84" s="58"/>
      <c r="AH84" s="58">
        <v>24500000</v>
      </c>
      <c r="AI84" s="58"/>
      <c r="AJ84" s="58">
        <v>24500000</v>
      </c>
      <c r="AK84" s="58"/>
      <c r="AL84" s="58">
        <v>24500000</v>
      </c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36">
        <f t="shared" si="55"/>
        <v>147000000</v>
      </c>
      <c r="AY84" s="12">
        <f t="shared" si="56"/>
        <v>17500000</v>
      </c>
      <c r="AZ84" s="105">
        <f t="shared" si="59"/>
        <v>129500000</v>
      </c>
      <c r="BA84" s="49"/>
      <c r="BB84" s="49"/>
      <c r="BD84" s="3">
        <f t="shared" si="52"/>
        <v>0</v>
      </c>
      <c r="BE84" s="3">
        <f t="shared" si="51"/>
        <v>17500000</v>
      </c>
    </row>
    <row r="85" spans="1:57" ht="22.5" hidden="1">
      <c r="A85" s="85" t="s">
        <v>251</v>
      </c>
      <c r="B85" s="15" t="s">
        <v>368</v>
      </c>
      <c r="C85" s="56" t="s">
        <v>445</v>
      </c>
      <c r="D85" s="34" t="s">
        <v>384</v>
      </c>
      <c r="E85" s="57">
        <v>24000000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7"/>
      <c r="Q85" s="13"/>
      <c r="R85" s="13"/>
      <c r="S85" s="13"/>
      <c r="T85" s="13"/>
      <c r="U85" s="13"/>
      <c r="V85" s="13"/>
      <c r="W85" s="13"/>
      <c r="X85" s="13"/>
      <c r="Y85" s="5">
        <f t="shared" si="58"/>
        <v>24000000</v>
      </c>
      <c r="Z85" s="17"/>
      <c r="AA85" s="17"/>
      <c r="AB85" s="58">
        <v>4000000</v>
      </c>
      <c r="AC85" s="58"/>
      <c r="AD85" s="58">
        <v>4000000</v>
      </c>
      <c r="AE85" s="58"/>
      <c r="AF85" s="58">
        <v>4000000</v>
      </c>
      <c r="AG85" s="58"/>
      <c r="AH85" s="58">
        <v>4000000</v>
      </c>
      <c r="AI85" s="58"/>
      <c r="AJ85" s="58">
        <v>4000000</v>
      </c>
      <c r="AK85" s="58"/>
      <c r="AL85" s="58">
        <v>4000000</v>
      </c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36">
        <f t="shared" si="55"/>
        <v>24000000</v>
      </c>
      <c r="AY85" s="12">
        <f t="shared" si="56"/>
        <v>0</v>
      </c>
      <c r="AZ85" s="105">
        <f t="shared" si="59"/>
        <v>24000000</v>
      </c>
      <c r="BA85" s="49"/>
      <c r="BB85" s="49"/>
      <c r="BD85" s="3">
        <f t="shared" si="52"/>
        <v>0</v>
      </c>
      <c r="BE85" s="3">
        <f t="shared" si="51"/>
        <v>0</v>
      </c>
    </row>
    <row r="86" spans="1:57" ht="22.5" hidden="1">
      <c r="A86" s="85" t="s">
        <v>252</v>
      </c>
      <c r="B86" s="15" t="s">
        <v>369</v>
      </c>
      <c r="C86" s="56" t="s">
        <v>445</v>
      </c>
      <c r="D86" s="34" t="s">
        <v>384</v>
      </c>
      <c r="E86" s="57">
        <v>21000000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7"/>
      <c r="Y86" s="5">
        <f t="shared" si="58"/>
        <v>21000000</v>
      </c>
      <c r="Z86" s="17"/>
      <c r="AA86" s="17"/>
      <c r="AB86" s="59">
        <v>3500000</v>
      </c>
      <c r="AC86" s="59"/>
      <c r="AD86" s="59">
        <v>3500000</v>
      </c>
      <c r="AE86" s="59"/>
      <c r="AF86" s="59">
        <v>3500000</v>
      </c>
      <c r="AG86" s="59"/>
      <c r="AH86" s="59">
        <v>3500000</v>
      </c>
      <c r="AI86" s="59"/>
      <c r="AJ86" s="59">
        <v>3500000</v>
      </c>
      <c r="AK86" s="59"/>
      <c r="AL86" s="59">
        <v>3500000</v>
      </c>
      <c r="AM86" s="59"/>
      <c r="AN86" s="17"/>
      <c r="AO86" s="59"/>
      <c r="AP86" s="17"/>
      <c r="AQ86" s="17"/>
      <c r="AR86" s="59"/>
      <c r="AS86" s="17"/>
      <c r="AT86" s="17"/>
      <c r="AU86" s="17"/>
      <c r="AV86" s="17"/>
      <c r="AW86" s="17"/>
      <c r="AX86" s="36">
        <f t="shared" si="55"/>
        <v>21000000</v>
      </c>
      <c r="AY86" s="12">
        <f t="shared" si="56"/>
        <v>0</v>
      </c>
      <c r="AZ86" s="105">
        <f t="shared" si="59"/>
        <v>21000000</v>
      </c>
      <c r="BA86" s="49"/>
      <c r="BB86" s="49"/>
      <c r="BD86" s="3">
        <f t="shared" si="52"/>
        <v>0</v>
      </c>
      <c r="BE86" s="3">
        <f t="shared" si="51"/>
        <v>0</v>
      </c>
    </row>
    <row r="87" spans="1:57" ht="22.5" hidden="1">
      <c r="A87" s="85" t="s">
        <v>253</v>
      </c>
      <c r="B87" s="15" t="s">
        <v>370</v>
      </c>
      <c r="C87" s="56" t="s">
        <v>445</v>
      </c>
      <c r="D87" s="34" t="s">
        <v>384</v>
      </c>
      <c r="E87" s="57">
        <v>48000000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7">
        <v>1800000</v>
      </c>
      <c r="Q87" s="13"/>
      <c r="R87" s="13"/>
      <c r="S87" s="13"/>
      <c r="T87" s="13"/>
      <c r="U87" s="13"/>
      <c r="V87" s="13"/>
      <c r="W87" s="13"/>
      <c r="X87" s="13"/>
      <c r="Y87" s="5">
        <f t="shared" si="58"/>
        <v>46200000</v>
      </c>
      <c r="Z87" s="58"/>
      <c r="AA87" s="58"/>
      <c r="AB87" s="58">
        <v>8000000</v>
      </c>
      <c r="AC87" s="58">
        <v>4200000</v>
      </c>
      <c r="AD87" s="58">
        <v>8000000</v>
      </c>
      <c r="AE87" s="58">
        <v>4200000</v>
      </c>
      <c r="AF87" s="58">
        <v>8000000</v>
      </c>
      <c r="AG87" s="58"/>
      <c r="AH87" s="58">
        <v>8000000</v>
      </c>
      <c r="AI87" s="58"/>
      <c r="AJ87" s="58">
        <v>8000000</v>
      </c>
      <c r="AK87" s="58"/>
      <c r="AL87" s="58">
        <v>6200000</v>
      </c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36">
        <f t="shared" si="55"/>
        <v>46200000</v>
      </c>
      <c r="AY87" s="12">
        <f t="shared" si="56"/>
        <v>8400000</v>
      </c>
      <c r="AZ87" s="105">
        <f t="shared" si="59"/>
        <v>37800000</v>
      </c>
      <c r="BA87" s="49"/>
      <c r="BB87" s="49"/>
      <c r="BD87" s="3">
        <f t="shared" si="52"/>
        <v>0</v>
      </c>
      <c r="BE87" s="3">
        <f t="shared" si="51"/>
        <v>8400000</v>
      </c>
    </row>
    <row r="88" spans="1:57" ht="22.5" hidden="1">
      <c r="A88" s="85" t="s">
        <v>254</v>
      </c>
      <c r="B88" s="15" t="s">
        <v>371</v>
      </c>
      <c r="C88" s="56" t="s">
        <v>445</v>
      </c>
      <c r="D88" s="34" t="s">
        <v>384</v>
      </c>
      <c r="E88" s="57">
        <v>73000000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5">
        <f t="shared" si="58"/>
        <v>73000000</v>
      </c>
      <c r="Z88" s="17"/>
      <c r="AA88" s="17"/>
      <c r="AB88" s="59">
        <v>12166667</v>
      </c>
      <c r="AC88" s="59"/>
      <c r="AD88" s="59">
        <v>12166667</v>
      </c>
      <c r="AE88" s="59"/>
      <c r="AF88" s="59">
        <v>12166667</v>
      </c>
      <c r="AG88" s="59"/>
      <c r="AH88" s="59">
        <v>12166667</v>
      </c>
      <c r="AI88" s="59"/>
      <c r="AJ88" s="59">
        <v>12166667</v>
      </c>
      <c r="AK88" s="59"/>
      <c r="AL88" s="59">
        <v>12166665</v>
      </c>
      <c r="AM88" s="59"/>
      <c r="AN88" s="17"/>
      <c r="AO88" s="59"/>
      <c r="AP88" s="17"/>
      <c r="AQ88" s="17"/>
      <c r="AR88" s="17"/>
      <c r="AS88" s="17"/>
      <c r="AT88" s="17"/>
      <c r="AU88" s="17"/>
      <c r="AV88" s="17"/>
      <c r="AW88" s="17"/>
      <c r="AX88" s="36">
        <f t="shared" si="55"/>
        <v>73000000</v>
      </c>
      <c r="AY88" s="12">
        <f t="shared" si="56"/>
        <v>0</v>
      </c>
      <c r="AZ88" s="105">
        <f t="shared" si="59"/>
        <v>73000000</v>
      </c>
      <c r="BA88" s="49"/>
      <c r="BB88" s="49"/>
      <c r="BD88" s="3">
        <f t="shared" si="52"/>
        <v>0</v>
      </c>
      <c r="BE88" s="3">
        <f t="shared" si="51"/>
        <v>0</v>
      </c>
    </row>
    <row r="89" spans="1:57" ht="22.5" hidden="1">
      <c r="A89" s="85" t="s">
        <v>255</v>
      </c>
      <c r="B89" s="15" t="s">
        <v>372</v>
      </c>
      <c r="C89" s="56" t="s">
        <v>445</v>
      </c>
      <c r="D89" s="34" t="s">
        <v>384</v>
      </c>
      <c r="E89" s="60">
        <v>10000000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5">
        <f t="shared" si="58"/>
        <v>10000000</v>
      </c>
      <c r="Z89" s="17"/>
      <c r="AA89" s="17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17"/>
      <c r="AS89" s="17"/>
      <c r="AT89" s="17"/>
      <c r="AU89" s="17"/>
      <c r="AV89" s="17"/>
      <c r="AW89" s="17"/>
      <c r="AX89" s="36">
        <v>10000000</v>
      </c>
      <c r="AY89" s="12">
        <f t="shared" si="56"/>
        <v>0</v>
      </c>
      <c r="AZ89" s="105">
        <f t="shared" si="59"/>
        <v>10000000</v>
      </c>
      <c r="BA89" s="49"/>
      <c r="BB89" s="49"/>
      <c r="BD89" s="3">
        <f t="shared" si="52"/>
        <v>0</v>
      </c>
      <c r="BE89" s="3">
        <f t="shared" si="51"/>
        <v>0</v>
      </c>
    </row>
    <row r="90" spans="1:57" ht="22.5" hidden="1">
      <c r="A90" s="85" t="s">
        <v>256</v>
      </c>
      <c r="B90" s="15" t="s">
        <v>439</v>
      </c>
      <c r="C90" s="56" t="s">
        <v>445</v>
      </c>
      <c r="D90" s="34" t="s">
        <v>384</v>
      </c>
      <c r="E90" s="57">
        <v>24000000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7"/>
      <c r="Y90" s="5">
        <f t="shared" si="58"/>
        <v>24000000</v>
      </c>
      <c r="Z90" s="17"/>
      <c r="AA90" s="17"/>
      <c r="AB90" s="58">
        <v>4000000</v>
      </c>
      <c r="AC90" s="58"/>
      <c r="AD90" s="58">
        <v>4000000</v>
      </c>
      <c r="AE90" s="58">
        <v>3500000</v>
      </c>
      <c r="AF90" s="58">
        <v>4000000</v>
      </c>
      <c r="AG90" s="58"/>
      <c r="AH90" s="58">
        <v>4000000</v>
      </c>
      <c r="AI90" s="58"/>
      <c r="AJ90" s="58">
        <v>4000000</v>
      </c>
      <c r="AK90" s="58"/>
      <c r="AL90" s="58">
        <v>4000000</v>
      </c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36">
        <f t="shared" si="55"/>
        <v>24000000</v>
      </c>
      <c r="AY90" s="12">
        <f t="shared" si="56"/>
        <v>3500000</v>
      </c>
      <c r="AZ90" s="105">
        <f t="shared" si="59"/>
        <v>20500000</v>
      </c>
      <c r="BA90" s="49"/>
      <c r="BB90" s="49"/>
      <c r="BD90" s="3">
        <f t="shared" si="52"/>
        <v>0</v>
      </c>
      <c r="BE90" s="3">
        <f t="shared" si="51"/>
        <v>3500000</v>
      </c>
    </row>
    <row r="91" spans="1:57" ht="22.5" hidden="1">
      <c r="A91" s="85" t="s">
        <v>257</v>
      </c>
      <c r="B91" s="15" t="s">
        <v>373</v>
      </c>
      <c r="C91" s="56" t="s">
        <v>445</v>
      </c>
      <c r="D91" s="34" t="s">
        <v>384</v>
      </c>
      <c r="E91" s="57">
        <v>599082652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58"/>
        <v>599082652</v>
      </c>
      <c r="Z91" s="36"/>
      <c r="AA91" s="36"/>
      <c r="AB91" s="36">
        <v>99847109</v>
      </c>
      <c r="AC91" s="36"/>
      <c r="AD91" s="36">
        <v>99847109</v>
      </c>
      <c r="AE91" s="36">
        <v>13200000</v>
      </c>
      <c r="AF91" s="36">
        <v>99847109</v>
      </c>
      <c r="AG91" s="36"/>
      <c r="AH91" s="36">
        <v>99847109</v>
      </c>
      <c r="AI91" s="36"/>
      <c r="AJ91" s="36">
        <v>99847109</v>
      </c>
      <c r="AK91" s="36"/>
      <c r="AL91" s="36">
        <v>99847107</v>
      </c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>
        <f t="shared" si="55"/>
        <v>599082652</v>
      </c>
      <c r="AY91" s="12">
        <f t="shared" si="56"/>
        <v>13200000</v>
      </c>
      <c r="AZ91" s="105">
        <f t="shared" si="59"/>
        <v>585882652</v>
      </c>
      <c r="BB91" s="35">
        <f>+Y91-AX91</f>
        <v>0</v>
      </c>
      <c r="BD91" s="3">
        <f t="shared" si="52"/>
        <v>0</v>
      </c>
      <c r="BE91" s="3">
        <f t="shared" si="51"/>
        <v>13200000</v>
      </c>
    </row>
    <row r="92" spans="1:57" ht="22.5" hidden="1">
      <c r="A92" s="85" t="s">
        <v>258</v>
      </c>
      <c r="B92" s="15" t="s">
        <v>374</v>
      </c>
      <c r="C92" s="56" t="s">
        <v>445</v>
      </c>
      <c r="D92" s="34" t="s">
        <v>384</v>
      </c>
      <c r="E92" s="57">
        <v>156000000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>
        <v>135600000</v>
      </c>
      <c r="Q92" s="5"/>
      <c r="R92" s="5"/>
      <c r="S92" s="5"/>
      <c r="T92" s="5"/>
      <c r="U92" s="5"/>
      <c r="V92" s="5"/>
      <c r="W92" s="5"/>
      <c r="X92" s="5"/>
      <c r="Y92" s="5">
        <f t="shared" si="58"/>
        <v>20400000</v>
      </c>
      <c r="Z92" s="36">
        <v>13000000</v>
      </c>
      <c r="AA92" s="36">
        <v>1488611</v>
      </c>
      <c r="AB92" s="36">
        <v>13000000</v>
      </c>
      <c r="AC92" s="36">
        <v>1546823</v>
      </c>
      <c r="AD92" s="36"/>
      <c r="AE92" s="36">
        <v>1711940</v>
      </c>
      <c r="AF92" s="36">
        <v>-5600000</v>
      </c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>
        <f t="shared" si="55"/>
        <v>20400000</v>
      </c>
      <c r="AY92" s="12">
        <f t="shared" si="56"/>
        <v>4747374</v>
      </c>
      <c r="AZ92" s="105">
        <f t="shared" si="59"/>
        <v>15652626</v>
      </c>
      <c r="BB92" s="35"/>
      <c r="BD92" s="3">
        <f t="shared" si="52"/>
        <v>0</v>
      </c>
      <c r="BE92" s="3">
        <f t="shared" si="51"/>
        <v>4747374</v>
      </c>
    </row>
    <row r="93" spans="1:57" ht="22.5" hidden="1">
      <c r="A93" s="85" t="s">
        <v>259</v>
      </c>
      <c r="B93" s="15" t="s">
        <v>375</v>
      </c>
      <c r="C93" s="56" t="s">
        <v>445</v>
      </c>
      <c r="D93" s="34" t="s">
        <v>384</v>
      </c>
      <c r="E93" s="57">
        <v>1300000000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58"/>
        <v>1300000000</v>
      </c>
      <c r="Z93" s="36">
        <v>185714286</v>
      </c>
      <c r="AA93" s="36"/>
      <c r="AB93" s="36">
        <v>185714286</v>
      </c>
      <c r="AC93" s="58"/>
      <c r="AD93" s="36">
        <v>185714286</v>
      </c>
      <c r="AE93" s="58"/>
      <c r="AF93" s="36">
        <v>185714286</v>
      </c>
      <c r="AG93" s="58"/>
      <c r="AH93" s="36">
        <v>185714286</v>
      </c>
      <c r="AI93" s="58"/>
      <c r="AJ93" s="36">
        <v>185714286</v>
      </c>
      <c r="AK93" s="58"/>
      <c r="AL93" s="36">
        <v>185714284</v>
      </c>
      <c r="AM93" s="58"/>
      <c r="AN93" s="36"/>
      <c r="AO93" s="58"/>
      <c r="AP93" s="58"/>
      <c r="AQ93" s="58"/>
      <c r="AR93" s="58"/>
      <c r="AS93" s="58"/>
      <c r="AT93" s="58"/>
      <c r="AU93" s="58"/>
      <c r="AV93" s="58"/>
      <c r="AW93" s="58"/>
      <c r="AX93" s="36">
        <f t="shared" si="55"/>
        <v>1300000000</v>
      </c>
      <c r="AY93" s="12">
        <f t="shared" si="56"/>
        <v>0</v>
      </c>
      <c r="AZ93" s="105">
        <f t="shared" si="59"/>
        <v>1300000000</v>
      </c>
      <c r="BB93" s="35"/>
      <c r="BD93" s="3">
        <f t="shared" si="52"/>
        <v>0</v>
      </c>
      <c r="BE93" s="3">
        <f t="shared" si="51"/>
        <v>0</v>
      </c>
    </row>
    <row r="94" spans="1:57" ht="22.5" hidden="1">
      <c r="A94" s="85" t="s">
        <v>260</v>
      </c>
      <c r="B94" s="15" t="s">
        <v>376</v>
      </c>
      <c r="C94" s="56" t="s">
        <v>445</v>
      </c>
      <c r="D94" s="34" t="s">
        <v>384</v>
      </c>
      <c r="E94" s="57">
        <v>3000000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58"/>
        <v>3000000</v>
      </c>
      <c r="Z94" s="36">
        <v>250000</v>
      </c>
      <c r="AA94" s="36"/>
      <c r="AB94" s="36">
        <v>250000</v>
      </c>
      <c r="AC94" s="58"/>
      <c r="AD94" s="36">
        <v>250000</v>
      </c>
      <c r="AE94" s="58"/>
      <c r="AF94" s="36">
        <v>250000</v>
      </c>
      <c r="AG94" s="58"/>
      <c r="AH94" s="36">
        <v>250000</v>
      </c>
      <c r="AI94" s="58"/>
      <c r="AJ94" s="36">
        <v>250000</v>
      </c>
      <c r="AK94" s="58"/>
      <c r="AL94" s="36">
        <v>250000</v>
      </c>
      <c r="AM94" s="58"/>
      <c r="AN94" s="36">
        <v>250000</v>
      </c>
      <c r="AO94" s="58"/>
      <c r="AP94" s="36">
        <v>250000</v>
      </c>
      <c r="AQ94" s="58"/>
      <c r="AR94" s="36">
        <v>250000</v>
      </c>
      <c r="AS94" s="58"/>
      <c r="AT94" s="36">
        <v>250000</v>
      </c>
      <c r="AU94" s="58"/>
      <c r="AV94" s="36">
        <v>250000</v>
      </c>
      <c r="AW94" s="58"/>
      <c r="AX94" s="36">
        <f t="shared" si="55"/>
        <v>3000000</v>
      </c>
      <c r="AY94" s="12">
        <f t="shared" si="56"/>
        <v>0</v>
      </c>
      <c r="AZ94" s="105">
        <f t="shared" si="59"/>
        <v>3000000</v>
      </c>
      <c r="BB94" s="35"/>
      <c r="BD94" s="3"/>
      <c r="BE94" s="3"/>
    </row>
    <row r="95" spans="1:57" ht="22.5" hidden="1">
      <c r="A95" s="85" t="s">
        <v>261</v>
      </c>
      <c r="B95" s="133" t="s">
        <v>511</v>
      </c>
      <c r="C95" s="56" t="s">
        <v>445</v>
      </c>
      <c r="D95" s="34" t="s">
        <v>384</v>
      </c>
      <c r="E95" s="57">
        <v>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>
        <v>18000000</v>
      </c>
      <c r="Y95" s="5">
        <f t="shared" si="58"/>
        <v>18000000</v>
      </c>
      <c r="Z95" s="36"/>
      <c r="AA95" s="36"/>
      <c r="AB95" s="36"/>
      <c r="AC95" s="58"/>
      <c r="AD95" s="36"/>
      <c r="AE95" s="58"/>
      <c r="AF95" s="36">
        <v>3000000</v>
      </c>
      <c r="AG95" s="58"/>
      <c r="AH95" s="36">
        <v>3000000</v>
      </c>
      <c r="AI95" s="58"/>
      <c r="AJ95" s="36">
        <v>3000000</v>
      </c>
      <c r="AK95" s="58"/>
      <c r="AL95" s="36">
        <v>3000000</v>
      </c>
      <c r="AM95" s="58"/>
      <c r="AN95" s="36">
        <v>3000000</v>
      </c>
      <c r="AO95" s="58"/>
      <c r="AP95" s="36">
        <v>3000000</v>
      </c>
      <c r="AQ95" s="58"/>
      <c r="AR95" s="36"/>
      <c r="AS95" s="58"/>
      <c r="AT95" s="36"/>
      <c r="AU95" s="58"/>
      <c r="AV95" s="36"/>
      <c r="AW95" s="58"/>
      <c r="AX95" s="36">
        <f t="shared" si="55"/>
        <v>18000000</v>
      </c>
      <c r="AY95" s="12">
        <f t="shared" si="56"/>
        <v>0</v>
      </c>
      <c r="AZ95" s="105">
        <f t="shared" si="59"/>
        <v>18000000</v>
      </c>
      <c r="BB95" s="35"/>
      <c r="BD95" s="3"/>
      <c r="BE95" s="3"/>
    </row>
    <row r="96" spans="1:57" ht="22.5" hidden="1">
      <c r="A96" s="85" t="s">
        <v>502</v>
      </c>
      <c r="B96" s="15" t="s">
        <v>440</v>
      </c>
      <c r="C96" s="56" t="s">
        <v>446</v>
      </c>
      <c r="D96" s="34" t="s">
        <v>384</v>
      </c>
      <c r="E96" s="57">
        <v>15000000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58"/>
        <v>15000000</v>
      </c>
      <c r="Z96" s="36"/>
      <c r="AA96" s="36"/>
      <c r="AB96" s="58"/>
      <c r="AC96" s="58"/>
      <c r="AD96" s="58">
        <v>3750000</v>
      </c>
      <c r="AE96" s="58"/>
      <c r="AF96" s="58"/>
      <c r="AG96" s="58"/>
      <c r="AH96" s="58"/>
      <c r="AI96" s="58"/>
      <c r="AJ96" s="58">
        <v>3750000</v>
      </c>
      <c r="AK96" s="58"/>
      <c r="AL96" s="58"/>
      <c r="AM96" s="58"/>
      <c r="AN96" s="58"/>
      <c r="AO96" s="58"/>
      <c r="AP96" s="58">
        <v>3750000</v>
      </c>
      <c r="AQ96" s="58"/>
      <c r="AR96" s="58"/>
      <c r="AS96" s="58"/>
      <c r="AT96" s="58"/>
      <c r="AU96" s="58"/>
      <c r="AV96" s="58">
        <v>3750000</v>
      </c>
      <c r="AW96" s="58"/>
      <c r="AX96" s="36">
        <f t="shared" si="55"/>
        <v>15000000</v>
      </c>
      <c r="AY96" s="12">
        <f t="shared" si="56"/>
        <v>0</v>
      </c>
      <c r="AZ96" s="105">
        <f t="shared" si="59"/>
        <v>15000000</v>
      </c>
      <c r="BB96" s="35"/>
      <c r="BD96" s="3"/>
      <c r="BE96" s="3"/>
    </row>
    <row r="97" spans="1:57" ht="22.5" hidden="1">
      <c r="A97" s="85" t="s">
        <v>503</v>
      </c>
      <c r="B97" s="15" t="s">
        <v>441</v>
      </c>
      <c r="C97" s="56" t="s">
        <v>446</v>
      </c>
      <c r="D97" s="34" t="s">
        <v>384</v>
      </c>
      <c r="E97" s="57">
        <v>4320000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58"/>
        <v>4320000</v>
      </c>
      <c r="Z97" s="36"/>
      <c r="AA97" s="36"/>
      <c r="AB97" s="58"/>
      <c r="AC97" s="58"/>
      <c r="AD97" s="58"/>
      <c r="AE97" s="58"/>
      <c r="AF97" s="58"/>
      <c r="AG97" s="58"/>
      <c r="AH97" s="58"/>
      <c r="AI97" s="58"/>
      <c r="AJ97" s="58">
        <v>4320000</v>
      </c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36">
        <f t="shared" si="55"/>
        <v>4320000</v>
      </c>
      <c r="AY97" s="12">
        <f t="shared" si="56"/>
        <v>0</v>
      </c>
      <c r="AZ97" s="105">
        <f t="shared" si="59"/>
        <v>4320000</v>
      </c>
      <c r="BB97" s="35"/>
      <c r="BD97" s="3"/>
      <c r="BE97" s="3"/>
    </row>
    <row r="98" spans="1:57" ht="22.5" hidden="1">
      <c r="A98" s="85" t="s">
        <v>504</v>
      </c>
      <c r="B98" s="15" t="s">
        <v>442</v>
      </c>
      <c r="C98" s="56" t="s">
        <v>446</v>
      </c>
      <c r="D98" s="34" t="s">
        <v>384</v>
      </c>
      <c r="E98" s="57">
        <v>35500000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58"/>
        <v>35500000</v>
      </c>
      <c r="Z98" s="36"/>
      <c r="AA98" s="36"/>
      <c r="AB98" s="36"/>
      <c r="AC98" s="36"/>
      <c r="AD98" s="36">
        <v>8875000</v>
      </c>
      <c r="AE98" s="36"/>
      <c r="AF98" s="36"/>
      <c r="AG98" s="36"/>
      <c r="AH98" s="36"/>
      <c r="AI98" s="36"/>
      <c r="AJ98" s="36">
        <v>8875000</v>
      </c>
      <c r="AK98" s="36"/>
      <c r="AL98" s="36"/>
      <c r="AM98" s="36"/>
      <c r="AN98" s="36"/>
      <c r="AO98" s="36"/>
      <c r="AP98" s="36">
        <v>8875000</v>
      </c>
      <c r="AQ98" s="36"/>
      <c r="AR98" s="36"/>
      <c r="AS98" s="36"/>
      <c r="AT98" s="36"/>
      <c r="AU98" s="36"/>
      <c r="AV98" s="36">
        <v>8875000</v>
      </c>
      <c r="AW98" s="36"/>
      <c r="AX98" s="36">
        <f t="shared" si="55"/>
        <v>35500000</v>
      </c>
      <c r="AY98" s="12">
        <f t="shared" si="56"/>
        <v>0</v>
      </c>
      <c r="AZ98" s="105">
        <f t="shared" si="59"/>
        <v>35500000</v>
      </c>
      <c r="BB98" s="35">
        <f>+Y98-AX98</f>
        <v>0</v>
      </c>
      <c r="BD98" s="3">
        <f t="shared" si="52"/>
        <v>0</v>
      </c>
      <c r="BE98" s="3">
        <f t="shared" si="51"/>
        <v>0</v>
      </c>
    </row>
    <row r="99" spans="1:57" ht="11.25" hidden="1">
      <c r="A99" s="85" t="s">
        <v>512</v>
      </c>
      <c r="B99" s="15" t="s">
        <v>239</v>
      </c>
      <c r="C99" s="56" t="s">
        <v>240</v>
      </c>
      <c r="D99" s="34" t="s">
        <v>384</v>
      </c>
      <c r="E99" s="57">
        <v>10000000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58"/>
        <v>10000000</v>
      </c>
      <c r="Z99" s="36"/>
      <c r="AA99" s="36">
        <v>927343</v>
      </c>
      <c r="AB99" s="36">
        <v>2000000</v>
      </c>
      <c r="AC99" s="36"/>
      <c r="AD99" s="36"/>
      <c r="AE99" s="36"/>
      <c r="AF99" s="36">
        <v>2000000</v>
      </c>
      <c r="AG99" s="36"/>
      <c r="AH99" s="36"/>
      <c r="AI99" s="36"/>
      <c r="AJ99" s="36">
        <v>2000000</v>
      </c>
      <c r="AK99" s="36"/>
      <c r="AL99" s="36"/>
      <c r="AM99" s="36"/>
      <c r="AN99" s="36">
        <v>2000000</v>
      </c>
      <c r="AO99" s="36"/>
      <c r="AP99" s="36"/>
      <c r="AQ99" s="36"/>
      <c r="AR99" s="36"/>
      <c r="AS99" s="36"/>
      <c r="AT99" s="36">
        <v>2000000</v>
      </c>
      <c r="AU99" s="36"/>
      <c r="AV99" s="36"/>
      <c r="AW99" s="36"/>
      <c r="AX99" s="36">
        <f t="shared" si="55"/>
        <v>10000000</v>
      </c>
      <c r="AY99" s="12">
        <f t="shared" si="56"/>
        <v>927343</v>
      </c>
      <c r="AZ99" s="105">
        <f t="shared" si="59"/>
        <v>9072657</v>
      </c>
      <c r="BB99" s="35">
        <f>+Y99-AX99</f>
        <v>0</v>
      </c>
      <c r="BD99" s="3">
        <f t="shared" si="52"/>
        <v>0</v>
      </c>
      <c r="BE99" s="3">
        <f t="shared" si="51"/>
        <v>927343</v>
      </c>
    </row>
    <row r="100" spans="1:57" ht="28.5" customHeight="1">
      <c r="A100" s="94" t="s">
        <v>144</v>
      </c>
      <c r="B100" s="24" t="s">
        <v>84</v>
      </c>
      <c r="C100" s="24" t="s">
        <v>18</v>
      </c>
      <c r="D100" s="47"/>
      <c r="E100" s="13">
        <f aca="true" t="shared" si="60" ref="E100:AZ100">+E101+E104</f>
        <v>101811500</v>
      </c>
      <c r="F100" s="13">
        <f t="shared" si="60"/>
        <v>0</v>
      </c>
      <c r="G100" s="13">
        <f t="shared" si="60"/>
        <v>0</v>
      </c>
      <c r="H100" s="13">
        <f t="shared" si="60"/>
        <v>0</v>
      </c>
      <c r="I100" s="13">
        <f t="shared" si="60"/>
        <v>0</v>
      </c>
      <c r="J100" s="13">
        <f t="shared" si="60"/>
        <v>0</v>
      </c>
      <c r="K100" s="13">
        <f t="shared" si="60"/>
        <v>0</v>
      </c>
      <c r="L100" s="13">
        <f t="shared" si="60"/>
        <v>0</v>
      </c>
      <c r="M100" s="13">
        <f t="shared" si="60"/>
        <v>0</v>
      </c>
      <c r="N100" s="13">
        <f t="shared" si="60"/>
        <v>0</v>
      </c>
      <c r="O100" s="13">
        <f t="shared" si="60"/>
        <v>0</v>
      </c>
      <c r="P100" s="13">
        <f t="shared" si="60"/>
        <v>0</v>
      </c>
      <c r="Q100" s="13">
        <f t="shared" si="60"/>
        <v>0</v>
      </c>
      <c r="R100" s="13">
        <f t="shared" si="60"/>
        <v>0</v>
      </c>
      <c r="S100" s="13">
        <f t="shared" si="60"/>
        <v>0</v>
      </c>
      <c r="T100" s="13">
        <f t="shared" si="60"/>
        <v>0</v>
      </c>
      <c r="U100" s="13">
        <f t="shared" si="60"/>
        <v>0</v>
      </c>
      <c r="V100" s="13">
        <f t="shared" si="60"/>
        <v>0</v>
      </c>
      <c r="W100" s="13">
        <f t="shared" si="60"/>
        <v>0</v>
      </c>
      <c r="X100" s="13">
        <f t="shared" si="60"/>
        <v>0</v>
      </c>
      <c r="Y100" s="13">
        <f t="shared" si="60"/>
        <v>101811500</v>
      </c>
      <c r="Z100" s="17">
        <f t="shared" si="60"/>
        <v>0</v>
      </c>
      <c r="AA100" s="17">
        <f t="shared" si="60"/>
        <v>0</v>
      </c>
      <c r="AB100" s="17">
        <f t="shared" si="60"/>
        <v>0</v>
      </c>
      <c r="AC100" s="17">
        <f t="shared" si="60"/>
        <v>0</v>
      </c>
      <c r="AD100" s="17">
        <f t="shared" si="60"/>
        <v>10000000</v>
      </c>
      <c r="AE100" s="17">
        <f t="shared" si="60"/>
        <v>0</v>
      </c>
      <c r="AF100" s="17">
        <f t="shared" si="60"/>
        <v>0</v>
      </c>
      <c r="AG100" s="17">
        <f t="shared" si="60"/>
        <v>0</v>
      </c>
      <c r="AH100" s="17">
        <f t="shared" si="60"/>
        <v>0</v>
      </c>
      <c r="AI100" s="17">
        <f t="shared" si="60"/>
        <v>0</v>
      </c>
      <c r="AJ100" s="17">
        <f t="shared" si="60"/>
        <v>0</v>
      </c>
      <c r="AK100" s="17">
        <f t="shared" si="60"/>
        <v>0</v>
      </c>
      <c r="AL100" s="17">
        <f t="shared" si="60"/>
        <v>0</v>
      </c>
      <c r="AM100" s="17"/>
      <c r="AN100" s="17">
        <f t="shared" si="60"/>
        <v>0</v>
      </c>
      <c r="AO100" s="17">
        <f t="shared" si="60"/>
        <v>0</v>
      </c>
      <c r="AP100" s="17">
        <f t="shared" si="60"/>
        <v>81761500</v>
      </c>
      <c r="AQ100" s="17"/>
      <c r="AR100" s="17">
        <f t="shared" si="60"/>
        <v>0</v>
      </c>
      <c r="AS100" s="17"/>
      <c r="AT100" s="17">
        <f t="shared" si="60"/>
        <v>10050000</v>
      </c>
      <c r="AU100" s="17"/>
      <c r="AV100" s="17">
        <f t="shared" si="60"/>
        <v>0</v>
      </c>
      <c r="AW100" s="17"/>
      <c r="AX100" s="17">
        <f t="shared" si="60"/>
        <v>101811500</v>
      </c>
      <c r="AY100" s="17">
        <f t="shared" si="60"/>
        <v>0</v>
      </c>
      <c r="AZ100" s="104">
        <f t="shared" si="60"/>
        <v>101811500</v>
      </c>
      <c r="BA100" s="49"/>
      <c r="BB100" s="49">
        <f>+BB101+BB104</f>
        <v>0</v>
      </c>
      <c r="BD100" s="3">
        <f t="shared" si="52"/>
        <v>0</v>
      </c>
      <c r="BE100" s="3">
        <f t="shared" si="51"/>
        <v>0</v>
      </c>
    </row>
    <row r="101" spans="1:57" ht="28.5" customHeight="1">
      <c r="A101" s="94" t="s">
        <v>145</v>
      </c>
      <c r="B101" s="24" t="s">
        <v>91</v>
      </c>
      <c r="C101" s="24" t="s">
        <v>92</v>
      </c>
      <c r="D101" s="47"/>
      <c r="E101" s="13">
        <f>+E102</f>
        <v>20050000</v>
      </c>
      <c r="F101" s="13">
        <f aca="true" t="shared" si="61" ref="F101:BB101">+F102</f>
        <v>0</v>
      </c>
      <c r="G101" s="13">
        <f t="shared" si="61"/>
        <v>0</v>
      </c>
      <c r="H101" s="13">
        <f t="shared" si="61"/>
        <v>0</v>
      </c>
      <c r="I101" s="13">
        <f t="shared" si="61"/>
        <v>0</v>
      </c>
      <c r="J101" s="13">
        <f t="shared" si="61"/>
        <v>0</v>
      </c>
      <c r="K101" s="13">
        <f t="shared" si="61"/>
        <v>0</v>
      </c>
      <c r="L101" s="13">
        <f t="shared" si="61"/>
        <v>0</v>
      </c>
      <c r="M101" s="13">
        <f t="shared" si="61"/>
        <v>0</v>
      </c>
      <c r="N101" s="13">
        <f t="shared" si="61"/>
        <v>0</v>
      </c>
      <c r="O101" s="13">
        <f t="shared" si="61"/>
        <v>0</v>
      </c>
      <c r="P101" s="13">
        <f t="shared" si="61"/>
        <v>0</v>
      </c>
      <c r="Q101" s="13">
        <f t="shared" si="61"/>
        <v>0</v>
      </c>
      <c r="R101" s="13">
        <f t="shared" si="61"/>
        <v>0</v>
      </c>
      <c r="S101" s="13">
        <f t="shared" si="61"/>
        <v>0</v>
      </c>
      <c r="T101" s="13">
        <f t="shared" si="61"/>
        <v>0</v>
      </c>
      <c r="U101" s="13">
        <f t="shared" si="61"/>
        <v>0</v>
      </c>
      <c r="V101" s="13">
        <f t="shared" si="61"/>
        <v>0</v>
      </c>
      <c r="W101" s="13">
        <f t="shared" si="61"/>
        <v>0</v>
      </c>
      <c r="X101" s="13">
        <f t="shared" si="61"/>
        <v>0</v>
      </c>
      <c r="Y101" s="13">
        <f t="shared" si="61"/>
        <v>20050000</v>
      </c>
      <c r="Z101" s="17">
        <f t="shared" si="61"/>
        <v>0</v>
      </c>
      <c r="AA101" s="17">
        <f t="shared" si="61"/>
        <v>0</v>
      </c>
      <c r="AB101" s="17">
        <f t="shared" si="61"/>
        <v>0</v>
      </c>
      <c r="AC101" s="17">
        <f t="shared" si="61"/>
        <v>0</v>
      </c>
      <c r="AD101" s="17">
        <f t="shared" si="61"/>
        <v>10000000</v>
      </c>
      <c r="AE101" s="17">
        <f t="shared" si="61"/>
        <v>0</v>
      </c>
      <c r="AF101" s="17">
        <f t="shared" si="61"/>
        <v>0</v>
      </c>
      <c r="AG101" s="17">
        <f t="shared" si="61"/>
        <v>0</v>
      </c>
      <c r="AH101" s="17">
        <f t="shared" si="61"/>
        <v>0</v>
      </c>
      <c r="AI101" s="17">
        <f t="shared" si="61"/>
        <v>0</v>
      </c>
      <c r="AJ101" s="17">
        <f t="shared" si="61"/>
        <v>0</v>
      </c>
      <c r="AK101" s="17">
        <f t="shared" si="61"/>
        <v>0</v>
      </c>
      <c r="AL101" s="17">
        <f t="shared" si="61"/>
        <v>0</v>
      </c>
      <c r="AM101" s="17"/>
      <c r="AN101" s="17">
        <f t="shared" si="61"/>
        <v>0</v>
      </c>
      <c r="AO101" s="17">
        <f t="shared" si="61"/>
        <v>0</v>
      </c>
      <c r="AP101" s="17">
        <f t="shared" si="61"/>
        <v>0</v>
      </c>
      <c r="AQ101" s="17"/>
      <c r="AR101" s="17">
        <f t="shared" si="61"/>
        <v>0</v>
      </c>
      <c r="AS101" s="17"/>
      <c r="AT101" s="17">
        <f t="shared" si="61"/>
        <v>10050000</v>
      </c>
      <c r="AU101" s="17"/>
      <c r="AV101" s="17">
        <f t="shared" si="61"/>
        <v>0</v>
      </c>
      <c r="AW101" s="17"/>
      <c r="AX101" s="17">
        <f t="shared" si="61"/>
        <v>20050000</v>
      </c>
      <c r="AY101" s="17">
        <f t="shared" si="61"/>
        <v>0</v>
      </c>
      <c r="AZ101" s="104">
        <f t="shared" si="61"/>
        <v>20050000</v>
      </c>
      <c r="BA101" s="49"/>
      <c r="BB101" s="49">
        <f t="shared" si="61"/>
        <v>0</v>
      </c>
      <c r="BD101" s="3">
        <f t="shared" si="52"/>
        <v>0</v>
      </c>
      <c r="BE101" s="3">
        <f t="shared" si="51"/>
        <v>0</v>
      </c>
    </row>
    <row r="102" spans="1:57" ht="28.5" customHeight="1">
      <c r="A102" s="94" t="s">
        <v>200</v>
      </c>
      <c r="B102" s="24" t="s">
        <v>93</v>
      </c>
      <c r="C102" s="24" t="s">
        <v>94</v>
      </c>
      <c r="D102" s="47"/>
      <c r="E102" s="13">
        <f aca="true" t="shared" si="62" ref="E102:AZ102">SUM(E103:E103)</f>
        <v>20050000</v>
      </c>
      <c r="F102" s="13">
        <f t="shared" si="62"/>
        <v>0</v>
      </c>
      <c r="G102" s="13">
        <f t="shared" si="62"/>
        <v>0</v>
      </c>
      <c r="H102" s="13">
        <f t="shared" si="62"/>
        <v>0</v>
      </c>
      <c r="I102" s="13">
        <f t="shared" si="62"/>
        <v>0</v>
      </c>
      <c r="J102" s="13">
        <f t="shared" si="62"/>
        <v>0</v>
      </c>
      <c r="K102" s="13">
        <f t="shared" si="62"/>
        <v>0</v>
      </c>
      <c r="L102" s="13">
        <f t="shared" si="62"/>
        <v>0</v>
      </c>
      <c r="M102" s="13">
        <f t="shared" si="62"/>
        <v>0</v>
      </c>
      <c r="N102" s="13">
        <f t="shared" si="62"/>
        <v>0</v>
      </c>
      <c r="O102" s="13">
        <f t="shared" si="62"/>
        <v>0</v>
      </c>
      <c r="P102" s="13">
        <f t="shared" si="62"/>
        <v>0</v>
      </c>
      <c r="Q102" s="13">
        <f t="shared" si="62"/>
        <v>0</v>
      </c>
      <c r="R102" s="13">
        <f t="shared" si="62"/>
        <v>0</v>
      </c>
      <c r="S102" s="13">
        <f t="shared" si="62"/>
        <v>0</v>
      </c>
      <c r="T102" s="13">
        <f t="shared" si="62"/>
        <v>0</v>
      </c>
      <c r="U102" s="13">
        <f t="shared" si="62"/>
        <v>0</v>
      </c>
      <c r="V102" s="13">
        <f t="shared" si="62"/>
        <v>0</v>
      </c>
      <c r="W102" s="13">
        <f t="shared" si="62"/>
        <v>0</v>
      </c>
      <c r="X102" s="13">
        <f t="shared" si="62"/>
        <v>0</v>
      </c>
      <c r="Y102" s="13">
        <f t="shared" si="62"/>
        <v>20050000</v>
      </c>
      <c r="Z102" s="17">
        <f t="shared" si="62"/>
        <v>0</v>
      </c>
      <c r="AA102" s="17">
        <f t="shared" si="62"/>
        <v>0</v>
      </c>
      <c r="AB102" s="17">
        <f t="shared" si="62"/>
        <v>0</v>
      </c>
      <c r="AC102" s="17">
        <f t="shared" si="62"/>
        <v>0</v>
      </c>
      <c r="AD102" s="17">
        <f t="shared" si="62"/>
        <v>10000000</v>
      </c>
      <c r="AE102" s="17">
        <f t="shared" si="62"/>
        <v>0</v>
      </c>
      <c r="AF102" s="17">
        <f t="shared" si="62"/>
        <v>0</v>
      </c>
      <c r="AG102" s="17">
        <f t="shared" si="62"/>
        <v>0</v>
      </c>
      <c r="AH102" s="17">
        <f t="shared" si="62"/>
        <v>0</v>
      </c>
      <c r="AI102" s="17">
        <f t="shared" si="62"/>
        <v>0</v>
      </c>
      <c r="AJ102" s="17">
        <f t="shared" si="62"/>
        <v>0</v>
      </c>
      <c r="AK102" s="17">
        <f t="shared" si="62"/>
        <v>0</v>
      </c>
      <c r="AL102" s="17">
        <f t="shared" si="62"/>
        <v>0</v>
      </c>
      <c r="AM102" s="17"/>
      <c r="AN102" s="17">
        <f t="shared" si="62"/>
        <v>0</v>
      </c>
      <c r="AO102" s="17">
        <f t="shared" si="62"/>
        <v>0</v>
      </c>
      <c r="AP102" s="17">
        <f t="shared" si="62"/>
        <v>0</v>
      </c>
      <c r="AQ102" s="17"/>
      <c r="AR102" s="17">
        <f t="shared" si="62"/>
        <v>0</v>
      </c>
      <c r="AS102" s="17"/>
      <c r="AT102" s="17">
        <f t="shared" si="62"/>
        <v>10050000</v>
      </c>
      <c r="AU102" s="17"/>
      <c r="AV102" s="17">
        <f t="shared" si="62"/>
        <v>0</v>
      </c>
      <c r="AW102" s="17"/>
      <c r="AX102" s="17">
        <f t="shared" si="62"/>
        <v>20050000</v>
      </c>
      <c r="AY102" s="17">
        <f t="shared" si="62"/>
        <v>0</v>
      </c>
      <c r="AZ102" s="104">
        <f t="shared" si="62"/>
        <v>20050000</v>
      </c>
      <c r="BA102" s="49"/>
      <c r="BB102" s="49">
        <f>SUM(BB103:BB103)</f>
        <v>0</v>
      </c>
      <c r="BD102" s="3">
        <f t="shared" si="52"/>
        <v>0</v>
      </c>
      <c r="BE102" s="3">
        <f t="shared" si="51"/>
        <v>0</v>
      </c>
    </row>
    <row r="103" spans="1:57" ht="11.25" hidden="1">
      <c r="A103" s="85" t="s">
        <v>262</v>
      </c>
      <c r="B103" s="4" t="s">
        <v>95</v>
      </c>
      <c r="C103" s="4" t="s">
        <v>96</v>
      </c>
      <c r="D103" s="34" t="s">
        <v>384</v>
      </c>
      <c r="E103" s="7">
        <v>20050000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>
        <f>+I103+J103+K103+L103+M103+N103+O103</f>
        <v>0</v>
      </c>
      <c r="Q103" s="5"/>
      <c r="R103" s="5"/>
      <c r="S103" s="5"/>
      <c r="T103" s="5"/>
      <c r="U103" s="5"/>
      <c r="V103" s="5"/>
      <c r="W103" s="5"/>
      <c r="X103" s="5">
        <f>+Q103+R103+S103+T103+U103+V103+W103</f>
        <v>0</v>
      </c>
      <c r="Y103" s="5">
        <f>+E103+F103-G103-H103-P103+X103</f>
        <v>20050000</v>
      </c>
      <c r="Z103" s="58"/>
      <c r="AA103" s="58"/>
      <c r="AB103" s="58"/>
      <c r="AC103" s="58"/>
      <c r="AD103" s="58">
        <v>10000000</v>
      </c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>
        <v>10050000</v>
      </c>
      <c r="AU103" s="58"/>
      <c r="AV103" s="58"/>
      <c r="AW103" s="58"/>
      <c r="AX103" s="36">
        <f>+Z103+AB103+AD103+AF103+AH103+AJ103+AL103+AN103+AP103+AR103+AT103+AV103</f>
        <v>20050000</v>
      </c>
      <c r="AY103" s="12">
        <f>AW103+AU103+AS103+AQ103+AO103+AM103+AK103+AI103+AG103+AE103+AC103+AA103</f>
        <v>0</v>
      </c>
      <c r="AZ103" s="98">
        <f>+Y103-AY103</f>
        <v>20050000</v>
      </c>
      <c r="BB103" s="35">
        <f>+Y103-AX103</f>
        <v>0</v>
      </c>
      <c r="BD103" s="3">
        <f t="shared" si="52"/>
        <v>0</v>
      </c>
      <c r="BE103" s="3">
        <f t="shared" si="51"/>
        <v>0</v>
      </c>
    </row>
    <row r="104" spans="1:57" ht="28.5" customHeight="1">
      <c r="A104" s="94" t="s">
        <v>201</v>
      </c>
      <c r="B104" s="24" t="s">
        <v>85</v>
      </c>
      <c r="C104" s="24" t="s">
        <v>86</v>
      </c>
      <c r="D104" s="47"/>
      <c r="E104" s="13">
        <f>+E105</f>
        <v>81761500</v>
      </c>
      <c r="F104" s="13">
        <f aca="true" t="shared" si="63" ref="F104:AZ105">+F105</f>
        <v>0</v>
      </c>
      <c r="G104" s="13">
        <f t="shared" si="63"/>
        <v>0</v>
      </c>
      <c r="H104" s="13">
        <f t="shared" si="63"/>
        <v>0</v>
      </c>
      <c r="I104" s="13">
        <f t="shared" si="63"/>
        <v>0</v>
      </c>
      <c r="J104" s="13">
        <f t="shared" si="63"/>
        <v>0</v>
      </c>
      <c r="K104" s="13">
        <f t="shared" si="63"/>
        <v>0</v>
      </c>
      <c r="L104" s="13">
        <f t="shared" si="63"/>
        <v>0</v>
      </c>
      <c r="M104" s="13">
        <f t="shared" si="63"/>
        <v>0</v>
      </c>
      <c r="N104" s="13">
        <f t="shared" si="63"/>
        <v>0</v>
      </c>
      <c r="O104" s="13">
        <f t="shared" si="63"/>
        <v>0</v>
      </c>
      <c r="P104" s="13">
        <f t="shared" si="63"/>
        <v>0</v>
      </c>
      <c r="Q104" s="13">
        <f t="shared" si="63"/>
        <v>0</v>
      </c>
      <c r="R104" s="13">
        <f t="shared" si="63"/>
        <v>0</v>
      </c>
      <c r="S104" s="13">
        <f t="shared" si="63"/>
        <v>0</v>
      </c>
      <c r="T104" s="13">
        <f t="shared" si="63"/>
        <v>0</v>
      </c>
      <c r="U104" s="13">
        <f t="shared" si="63"/>
        <v>0</v>
      </c>
      <c r="V104" s="13">
        <f t="shared" si="63"/>
        <v>0</v>
      </c>
      <c r="W104" s="13">
        <f t="shared" si="63"/>
        <v>0</v>
      </c>
      <c r="X104" s="13">
        <f t="shared" si="63"/>
        <v>0</v>
      </c>
      <c r="Y104" s="13">
        <f t="shared" si="63"/>
        <v>81761500</v>
      </c>
      <c r="Z104" s="17">
        <f t="shared" si="63"/>
        <v>0</v>
      </c>
      <c r="AA104" s="17">
        <f t="shared" si="63"/>
        <v>0</v>
      </c>
      <c r="AB104" s="17">
        <f t="shared" si="63"/>
        <v>0</v>
      </c>
      <c r="AC104" s="17">
        <f t="shared" si="63"/>
        <v>0</v>
      </c>
      <c r="AD104" s="17">
        <f t="shared" si="63"/>
        <v>0</v>
      </c>
      <c r="AE104" s="17">
        <f t="shared" si="63"/>
        <v>0</v>
      </c>
      <c r="AF104" s="17">
        <f t="shared" si="63"/>
        <v>0</v>
      </c>
      <c r="AG104" s="17">
        <f t="shared" si="63"/>
        <v>0</v>
      </c>
      <c r="AH104" s="17">
        <f t="shared" si="63"/>
        <v>0</v>
      </c>
      <c r="AI104" s="17">
        <f t="shared" si="63"/>
        <v>0</v>
      </c>
      <c r="AJ104" s="17">
        <f t="shared" si="63"/>
        <v>0</v>
      </c>
      <c r="AK104" s="17">
        <f t="shared" si="63"/>
        <v>0</v>
      </c>
      <c r="AL104" s="17">
        <f t="shared" si="63"/>
        <v>0</v>
      </c>
      <c r="AM104" s="17"/>
      <c r="AN104" s="17">
        <f t="shared" si="63"/>
        <v>0</v>
      </c>
      <c r="AO104" s="17"/>
      <c r="AP104" s="17">
        <f t="shared" si="63"/>
        <v>81761500</v>
      </c>
      <c r="AQ104" s="17"/>
      <c r="AR104" s="17">
        <f t="shared" si="63"/>
        <v>0</v>
      </c>
      <c r="AS104" s="17"/>
      <c r="AT104" s="17">
        <f t="shared" si="63"/>
        <v>0</v>
      </c>
      <c r="AU104" s="17"/>
      <c r="AV104" s="17">
        <f t="shared" si="63"/>
        <v>0</v>
      </c>
      <c r="AW104" s="17"/>
      <c r="AX104" s="17">
        <f t="shared" si="63"/>
        <v>81761500</v>
      </c>
      <c r="AY104" s="17">
        <f t="shared" si="63"/>
        <v>0</v>
      </c>
      <c r="AZ104" s="104">
        <f t="shared" si="63"/>
        <v>81761500</v>
      </c>
      <c r="BA104" s="49"/>
      <c r="BB104" s="49">
        <f>+BB105</f>
        <v>0</v>
      </c>
      <c r="BD104" s="3">
        <f t="shared" si="52"/>
        <v>0</v>
      </c>
      <c r="BE104" s="3">
        <f t="shared" si="51"/>
        <v>0</v>
      </c>
    </row>
    <row r="105" spans="1:57" ht="11.25">
      <c r="A105" s="94" t="s">
        <v>202</v>
      </c>
      <c r="B105" s="24" t="s">
        <v>87</v>
      </c>
      <c r="C105" s="24" t="s">
        <v>88</v>
      </c>
      <c r="D105" s="34"/>
      <c r="E105" s="13">
        <f>+E106</f>
        <v>81761500</v>
      </c>
      <c r="F105" s="13">
        <f t="shared" si="63"/>
        <v>0</v>
      </c>
      <c r="G105" s="13">
        <f t="shared" si="63"/>
        <v>0</v>
      </c>
      <c r="H105" s="13">
        <f t="shared" si="63"/>
        <v>0</v>
      </c>
      <c r="I105" s="13">
        <f t="shared" si="63"/>
        <v>0</v>
      </c>
      <c r="J105" s="13">
        <f t="shared" si="63"/>
        <v>0</v>
      </c>
      <c r="K105" s="13">
        <f t="shared" si="63"/>
        <v>0</v>
      </c>
      <c r="L105" s="13">
        <f t="shared" si="63"/>
        <v>0</v>
      </c>
      <c r="M105" s="13">
        <f t="shared" si="63"/>
        <v>0</v>
      </c>
      <c r="N105" s="13">
        <f t="shared" si="63"/>
        <v>0</v>
      </c>
      <c r="O105" s="13">
        <f t="shared" si="63"/>
        <v>0</v>
      </c>
      <c r="P105" s="13">
        <f t="shared" si="63"/>
        <v>0</v>
      </c>
      <c r="Q105" s="13">
        <f t="shared" si="63"/>
        <v>0</v>
      </c>
      <c r="R105" s="13">
        <f t="shared" si="63"/>
        <v>0</v>
      </c>
      <c r="S105" s="13">
        <f t="shared" si="63"/>
        <v>0</v>
      </c>
      <c r="T105" s="13">
        <f t="shared" si="63"/>
        <v>0</v>
      </c>
      <c r="U105" s="13">
        <f t="shared" si="63"/>
        <v>0</v>
      </c>
      <c r="V105" s="13">
        <f t="shared" si="63"/>
        <v>0</v>
      </c>
      <c r="W105" s="13">
        <f t="shared" si="63"/>
        <v>0</v>
      </c>
      <c r="X105" s="13">
        <f t="shared" si="63"/>
        <v>0</v>
      </c>
      <c r="Y105" s="13">
        <f t="shared" si="63"/>
        <v>81761500</v>
      </c>
      <c r="Z105" s="17">
        <f t="shared" si="63"/>
        <v>0</v>
      </c>
      <c r="AA105" s="17">
        <f t="shared" si="63"/>
        <v>0</v>
      </c>
      <c r="AB105" s="17">
        <f t="shared" si="63"/>
        <v>0</v>
      </c>
      <c r="AC105" s="17">
        <f t="shared" si="63"/>
        <v>0</v>
      </c>
      <c r="AD105" s="17">
        <f t="shared" si="63"/>
        <v>0</v>
      </c>
      <c r="AE105" s="17">
        <f t="shared" si="63"/>
        <v>0</v>
      </c>
      <c r="AF105" s="17">
        <f t="shared" si="63"/>
        <v>0</v>
      </c>
      <c r="AG105" s="17">
        <f t="shared" si="63"/>
        <v>0</v>
      </c>
      <c r="AH105" s="17">
        <f t="shared" si="63"/>
        <v>0</v>
      </c>
      <c r="AI105" s="17">
        <f t="shared" si="63"/>
        <v>0</v>
      </c>
      <c r="AJ105" s="17">
        <f t="shared" si="63"/>
        <v>0</v>
      </c>
      <c r="AK105" s="17">
        <f t="shared" si="63"/>
        <v>0</v>
      </c>
      <c r="AL105" s="17">
        <f t="shared" si="63"/>
        <v>0</v>
      </c>
      <c r="AM105" s="17"/>
      <c r="AN105" s="17">
        <f t="shared" si="63"/>
        <v>0</v>
      </c>
      <c r="AO105" s="17"/>
      <c r="AP105" s="17">
        <f t="shared" si="63"/>
        <v>81761500</v>
      </c>
      <c r="AQ105" s="17"/>
      <c r="AR105" s="17">
        <f t="shared" si="63"/>
        <v>0</v>
      </c>
      <c r="AS105" s="17"/>
      <c r="AT105" s="17">
        <f t="shared" si="63"/>
        <v>0</v>
      </c>
      <c r="AU105" s="17"/>
      <c r="AV105" s="17">
        <f t="shared" si="63"/>
        <v>0</v>
      </c>
      <c r="AW105" s="17"/>
      <c r="AX105" s="17">
        <f t="shared" si="63"/>
        <v>81761500</v>
      </c>
      <c r="AY105" s="17">
        <f t="shared" si="63"/>
        <v>0</v>
      </c>
      <c r="AZ105" s="104">
        <f t="shared" si="63"/>
        <v>81761500</v>
      </c>
      <c r="BA105" s="49"/>
      <c r="BB105" s="49">
        <f>+BB106</f>
        <v>0</v>
      </c>
      <c r="BD105" s="3">
        <f t="shared" si="52"/>
        <v>0</v>
      </c>
      <c r="BE105" s="3">
        <f t="shared" si="51"/>
        <v>0</v>
      </c>
    </row>
    <row r="106" spans="1:57" ht="11.25" hidden="1">
      <c r="A106" s="85" t="s">
        <v>203</v>
      </c>
      <c r="B106" s="4" t="s">
        <v>89</v>
      </c>
      <c r="C106" s="4" t="s">
        <v>90</v>
      </c>
      <c r="D106" s="34" t="s">
        <v>384</v>
      </c>
      <c r="E106" s="7">
        <v>81761500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>
        <f>+Q106+R106+S106+T106+U106+V106+W106</f>
        <v>0</v>
      </c>
      <c r="Y106" s="5">
        <f>+E106+F106-G106-H106-P106+X106</f>
        <v>81761500</v>
      </c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>
        <v>81761500</v>
      </c>
      <c r="AQ106" s="36"/>
      <c r="AR106" s="36"/>
      <c r="AS106" s="36"/>
      <c r="AT106" s="36"/>
      <c r="AU106" s="36"/>
      <c r="AV106" s="36"/>
      <c r="AW106" s="36"/>
      <c r="AX106" s="36">
        <f>+Z106+AB106+AD106+AF106+AH106+AJ106+AL106+AN106+AP106+AR106+AT106+AV106</f>
        <v>81761500</v>
      </c>
      <c r="AY106" s="12">
        <f>AW106+AU106+AS106+AQ106+AO106+AM106+AK106+AI106+AG106+AE106+AC106+AA106</f>
        <v>0</v>
      </c>
      <c r="AZ106" s="98">
        <f>+Y106-AY106</f>
        <v>81761500</v>
      </c>
      <c r="BB106" s="35">
        <f>+Y106-AX106</f>
        <v>0</v>
      </c>
      <c r="BD106" s="3">
        <f t="shared" si="52"/>
        <v>0</v>
      </c>
      <c r="BE106" s="3">
        <f t="shared" si="51"/>
        <v>0</v>
      </c>
    </row>
    <row r="107" spans="1:57" ht="28.5" customHeight="1">
      <c r="A107" s="94" t="s">
        <v>199</v>
      </c>
      <c r="B107" s="24" t="s">
        <v>97</v>
      </c>
      <c r="C107" s="24" t="s">
        <v>98</v>
      </c>
      <c r="D107" s="47"/>
      <c r="E107" s="13">
        <f>+E108</f>
        <v>35000000</v>
      </c>
      <c r="F107" s="13">
        <f aca="true" t="shared" si="64" ref="F107:AZ108">+F108</f>
        <v>0</v>
      </c>
      <c r="G107" s="13">
        <f t="shared" si="64"/>
        <v>0</v>
      </c>
      <c r="H107" s="13">
        <f t="shared" si="64"/>
        <v>0</v>
      </c>
      <c r="I107" s="13">
        <f t="shared" si="64"/>
        <v>0</v>
      </c>
      <c r="J107" s="13">
        <f t="shared" si="64"/>
        <v>0</v>
      </c>
      <c r="K107" s="13">
        <f t="shared" si="64"/>
        <v>0</v>
      </c>
      <c r="L107" s="13">
        <f t="shared" si="64"/>
        <v>0</v>
      </c>
      <c r="M107" s="13">
        <f t="shared" si="64"/>
        <v>0</v>
      </c>
      <c r="N107" s="13">
        <f t="shared" si="64"/>
        <v>0</v>
      </c>
      <c r="O107" s="13">
        <f t="shared" si="64"/>
        <v>0</v>
      </c>
      <c r="P107" s="13">
        <f t="shared" si="64"/>
        <v>0</v>
      </c>
      <c r="Q107" s="13">
        <f t="shared" si="64"/>
        <v>0</v>
      </c>
      <c r="R107" s="13">
        <f t="shared" si="64"/>
        <v>0</v>
      </c>
      <c r="S107" s="13">
        <f t="shared" si="64"/>
        <v>0</v>
      </c>
      <c r="T107" s="13">
        <f t="shared" si="64"/>
        <v>0</v>
      </c>
      <c r="U107" s="13">
        <f t="shared" si="64"/>
        <v>0</v>
      </c>
      <c r="V107" s="13">
        <f t="shared" si="64"/>
        <v>0</v>
      </c>
      <c r="W107" s="13">
        <f t="shared" si="64"/>
        <v>0</v>
      </c>
      <c r="X107" s="13">
        <f t="shared" si="64"/>
        <v>0</v>
      </c>
      <c r="Y107" s="13">
        <f t="shared" si="64"/>
        <v>35000000</v>
      </c>
      <c r="Z107" s="17">
        <f t="shared" si="64"/>
        <v>2916667</v>
      </c>
      <c r="AA107" s="17">
        <f t="shared" si="64"/>
        <v>0</v>
      </c>
      <c r="AB107" s="17">
        <f t="shared" si="64"/>
        <v>2916667</v>
      </c>
      <c r="AC107" s="17">
        <f t="shared" si="64"/>
        <v>10976850.16</v>
      </c>
      <c r="AD107" s="17">
        <f t="shared" si="64"/>
        <v>2916667</v>
      </c>
      <c r="AE107" s="17">
        <f t="shared" si="64"/>
        <v>5488425.08</v>
      </c>
      <c r="AF107" s="17">
        <f t="shared" si="64"/>
        <v>2916667</v>
      </c>
      <c r="AG107" s="17">
        <f t="shared" si="64"/>
        <v>0</v>
      </c>
      <c r="AH107" s="17">
        <f t="shared" si="64"/>
        <v>2916667</v>
      </c>
      <c r="AI107" s="17">
        <f t="shared" si="64"/>
        <v>0</v>
      </c>
      <c r="AJ107" s="17">
        <f t="shared" si="64"/>
        <v>2916667</v>
      </c>
      <c r="AK107" s="17">
        <f t="shared" si="64"/>
        <v>0</v>
      </c>
      <c r="AL107" s="17">
        <f t="shared" si="64"/>
        <v>2916667</v>
      </c>
      <c r="AM107" s="17">
        <f t="shared" si="64"/>
        <v>0</v>
      </c>
      <c r="AN107" s="17">
        <f t="shared" si="64"/>
        <v>2916667</v>
      </c>
      <c r="AO107" s="17">
        <f t="shared" si="64"/>
        <v>0</v>
      </c>
      <c r="AP107" s="17">
        <f t="shared" si="64"/>
        <v>2916667</v>
      </c>
      <c r="AQ107" s="17"/>
      <c r="AR107" s="17">
        <f t="shared" si="64"/>
        <v>2916667</v>
      </c>
      <c r="AS107" s="17"/>
      <c r="AT107" s="17">
        <f t="shared" si="64"/>
        <v>2916667</v>
      </c>
      <c r="AU107" s="17"/>
      <c r="AV107" s="17">
        <f t="shared" si="64"/>
        <v>2916663</v>
      </c>
      <c r="AW107" s="17"/>
      <c r="AX107" s="17">
        <f t="shared" si="64"/>
        <v>35000000</v>
      </c>
      <c r="AY107" s="17">
        <f t="shared" si="64"/>
        <v>16465275.24</v>
      </c>
      <c r="AZ107" s="104">
        <f t="shared" si="64"/>
        <v>18534724.759999998</v>
      </c>
      <c r="BA107" s="49"/>
      <c r="BB107" s="49">
        <f>+BB108</f>
        <v>0</v>
      </c>
      <c r="BD107" s="3">
        <f t="shared" si="52"/>
        <v>0</v>
      </c>
      <c r="BE107" s="3">
        <f t="shared" si="51"/>
        <v>16465275.240000002</v>
      </c>
    </row>
    <row r="108" spans="1:57" ht="28.5" customHeight="1">
      <c r="A108" s="94" t="s">
        <v>204</v>
      </c>
      <c r="B108" s="24" t="s">
        <v>99</v>
      </c>
      <c r="C108" s="24" t="s">
        <v>100</v>
      </c>
      <c r="D108" s="44"/>
      <c r="E108" s="6">
        <f>+E109</f>
        <v>35000000</v>
      </c>
      <c r="F108" s="6">
        <f t="shared" si="64"/>
        <v>0</v>
      </c>
      <c r="G108" s="6">
        <f t="shared" si="64"/>
        <v>0</v>
      </c>
      <c r="H108" s="6">
        <f t="shared" si="64"/>
        <v>0</v>
      </c>
      <c r="I108" s="6">
        <f t="shared" si="64"/>
        <v>0</v>
      </c>
      <c r="J108" s="6">
        <f t="shared" si="64"/>
        <v>0</v>
      </c>
      <c r="K108" s="6">
        <f t="shared" si="64"/>
        <v>0</v>
      </c>
      <c r="L108" s="6">
        <f t="shared" si="64"/>
        <v>0</v>
      </c>
      <c r="M108" s="6">
        <f t="shared" si="64"/>
        <v>0</v>
      </c>
      <c r="N108" s="6">
        <f t="shared" si="64"/>
        <v>0</v>
      </c>
      <c r="O108" s="6">
        <f t="shared" si="64"/>
        <v>0</v>
      </c>
      <c r="P108" s="6">
        <f t="shared" si="64"/>
        <v>0</v>
      </c>
      <c r="Q108" s="6">
        <f t="shared" si="64"/>
        <v>0</v>
      </c>
      <c r="R108" s="6">
        <f t="shared" si="64"/>
        <v>0</v>
      </c>
      <c r="S108" s="6">
        <f t="shared" si="64"/>
        <v>0</v>
      </c>
      <c r="T108" s="6">
        <f t="shared" si="64"/>
        <v>0</v>
      </c>
      <c r="U108" s="6">
        <f t="shared" si="64"/>
        <v>0</v>
      </c>
      <c r="V108" s="6">
        <f t="shared" si="64"/>
        <v>0</v>
      </c>
      <c r="W108" s="6">
        <f t="shared" si="64"/>
        <v>0</v>
      </c>
      <c r="X108" s="6">
        <f t="shared" si="64"/>
        <v>0</v>
      </c>
      <c r="Y108" s="6">
        <f t="shared" si="64"/>
        <v>35000000</v>
      </c>
      <c r="Z108" s="63">
        <f t="shared" si="64"/>
        <v>2916667</v>
      </c>
      <c r="AA108" s="63">
        <f t="shared" si="64"/>
        <v>0</v>
      </c>
      <c r="AB108" s="63">
        <f t="shared" si="64"/>
        <v>2916667</v>
      </c>
      <c r="AC108" s="63">
        <f t="shared" si="64"/>
        <v>10976850.16</v>
      </c>
      <c r="AD108" s="63">
        <f t="shared" si="64"/>
        <v>2916667</v>
      </c>
      <c r="AE108" s="63">
        <f t="shared" si="64"/>
        <v>5488425.08</v>
      </c>
      <c r="AF108" s="63">
        <f t="shared" si="64"/>
        <v>2916667</v>
      </c>
      <c r="AG108" s="63">
        <f t="shared" si="64"/>
        <v>0</v>
      </c>
      <c r="AH108" s="63">
        <f t="shared" si="64"/>
        <v>2916667</v>
      </c>
      <c r="AI108" s="63">
        <f t="shared" si="64"/>
        <v>0</v>
      </c>
      <c r="AJ108" s="63">
        <f t="shared" si="64"/>
        <v>2916667</v>
      </c>
      <c r="AK108" s="63">
        <f t="shared" si="64"/>
        <v>0</v>
      </c>
      <c r="AL108" s="63">
        <f t="shared" si="64"/>
        <v>2916667</v>
      </c>
      <c r="AM108" s="63">
        <f t="shared" si="64"/>
        <v>0</v>
      </c>
      <c r="AN108" s="63">
        <f t="shared" si="64"/>
        <v>2916667</v>
      </c>
      <c r="AO108" s="63">
        <f t="shared" si="64"/>
        <v>0</v>
      </c>
      <c r="AP108" s="63">
        <f t="shared" si="64"/>
        <v>2916667</v>
      </c>
      <c r="AQ108" s="63"/>
      <c r="AR108" s="63">
        <f t="shared" si="64"/>
        <v>2916667</v>
      </c>
      <c r="AS108" s="63"/>
      <c r="AT108" s="63">
        <f t="shared" si="64"/>
        <v>2916667</v>
      </c>
      <c r="AU108" s="63"/>
      <c r="AV108" s="63">
        <f t="shared" si="64"/>
        <v>2916663</v>
      </c>
      <c r="AW108" s="63"/>
      <c r="AX108" s="63">
        <f t="shared" si="64"/>
        <v>35000000</v>
      </c>
      <c r="AY108" s="63">
        <f t="shared" si="64"/>
        <v>16465275.24</v>
      </c>
      <c r="AZ108" s="106">
        <f t="shared" si="64"/>
        <v>18534724.759999998</v>
      </c>
      <c r="BA108" s="64"/>
      <c r="BB108" s="64">
        <f>+BB109</f>
        <v>0</v>
      </c>
      <c r="BD108" s="3">
        <f t="shared" si="52"/>
        <v>0</v>
      </c>
      <c r="BE108" s="3">
        <f t="shared" si="51"/>
        <v>16465275.240000002</v>
      </c>
    </row>
    <row r="109" spans="1:57" ht="11.25" hidden="1">
      <c r="A109" s="85" t="s">
        <v>205</v>
      </c>
      <c r="B109" s="4" t="s">
        <v>101</v>
      </c>
      <c r="C109" s="4" t="s">
        <v>102</v>
      </c>
      <c r="D109" s="22" t="s">
        <v>384</v>
      </c>
      <c r="E109" s="7">
        <v>35000000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>
        <f>+I109+J109+K109+L109+M109+N109+O109</f>
        <v>0</v>
      </c>
      <c r="Q109" s="5"/>
      <c r="R109" s="5"/>
      <c r="S109" s="5"/>
      <c r="T109" s="5"/>
      <c r="U109" s="5"/>
      <c r="V109" s="5"/>
      <c r="W109" s="5"/>
      <c r="X109" s="5">
        <f>+Q109+R109+S109+T109+U109+V109+W109</f>
        <v>0</v>
      </c>
      <c r="Y109" s="5">
        <f>+E109+F109-G109-H109-P109+X109</f>
        <v>35000000</v>
      </c>
      <c r="Z109" s="36">
        <v>2916667</v>
      </c>
      <c r="AA109" s="36"/>
      <c r="AB109" s="36">
        <v>2916667</v>
      </c>
      <c r="AC109" s="36">
        <v>10976850.16</v>
      </c>
      <c r="AD109" s="36">
        <v>2916667</v>
      </c>
      <c r="AE109" s="36">
        <v>5488425.08</v>
      </c>
      <c r="AF109" s="36">
        <v>2916667</v>
      </c>
      <c r="AG109" s="36"/>
      <c r="AH109" s="36">
        <v>2916667</v>
      </c>
      <c r="AI109" s="36"/>
      <c r="AJ109" s="36">
        <v>2916667</v>
      </c>
      <c r="AK109" s="36"/>
      <c r="AL109" s="36">
        <v>2916667</v>
      </c>
      <c r="AM109" s="36"/>
      <c r="AN109" s="36">
        <v>2916667</v>
      </c>
      <c r="AO109" s="36"/>
      <c r="AP109" s="36">
        <v>2916667</v>
      </c>
      <c r="AQ109" s="36"/>
      <c r="AR109" s="36">
        <v>2916667</v>
      </c>
      <c r="AS109" s="36"/>
      <c r="AT109" s="36">
        <v>2916667</v>
      </c>
      <c r="AU109" s="36"/>
      <c r="AV109" s="36">
        <v>2916663</v>
      </c>
      <c r="AW109" s="36"/>
      <c r="AX109" s="36">
        <f>+Z109+AB109+AD109+AF109+AH109+AJ109+AL109+AN109+AP109+AR109+AT109+AV109</f>
        <v>35000000</v>
      </c>
      <c r="AY109" s="12">
        <f>AW109+AU109+AS109+AQ109+AO109+AM109+AK109+AI109+AG109+AE109+AC109+AA109</f>
        <v>16465275.24</v>
      </c>
      <c r="AZ109" s="98">
        <f>+Y109-AY109</f>
        <v>18534724.759999998</v>
      </c>
      <c r="BB109" s="35">
        <f>+Y109-AX109</f>
        <v>0</v>
      </c>
      <c r="BD109" s="3">
        <f t="shared" si="52"/>
        <v>0</v>
      </c>
      <c r="BE109" s="3">
        <f t="shared" si="51"/>
        <v>16465275.240000002</v>
      </c>
    </row>
    <row r="110" spans="1:57" ht="28.5" customHeight="1">
      <c r="A110" s="94" t="s">
        <v>146</v>
      </c>
      <c r="B110" s="65" t="s">
        <v>377</v>
      </c>
      <c r="C110" s="66" t="s">
        <v>7</v>
      </c>
      <c r="D110" s="29"/>
      <c r="E110" s="11">
        <f>E111</f>
        <v>7995502723</v>
      </c>
      <c r="F110" s="11">
        <f aca="true" t="shared" si="65" ref="F110:AZ110">F111</f>
        <v>0</v>
      </c>
      <c r="G110" s="11">
        <f t="shared" si="65"/>
        <v>0</v>
      </c>
      <c r="H110" s="11">
        <f t="shared" si="65"/>
        <v>0</v>
      </c>
      <c r="I110" s="11">
        <f t="shared" si="65"/>
        <v>0</v>
      </c>
      <c r="J110" s="11">
        <f t="shared" si="65"/>
        <v>0</v>
      </c>
      <c r="K110" s="11">
        <f t="shared" si="65"/>
        <v>0</v>
      </c>
      <c r="L110" s="11">
        <f t="shared" si="65"/>
        <v>0</v>
      </c>
      <c r="M110" s="11">
        <f t="shared" si="65"/>
        <v>0</v>
      </c>
      <c r="N110" s="11">
        <f t="shared" si="65"/>
        <v>0</v>
      </c>
      <c r="O110" s="11">
        <f t="shared" si="65"/>
        <v>0</v>
      </c>
      <c r="P110" s="11">
        <f t="shared" si="65"/>
        <v>39000000</v>
      </c>
      <c r="Q110" s="11">
        <f t="shared" si="65"/>
        <v>0</v>
      </c>
      <c r="R110" s="11">
        <f t="shared" si="65"/>
        <v>0</v>
      </c>
      <c r="S110" s="11">
        <f t="shared" si="65"/>
        <v>0</v>
      </c>
      <c r="T110" s="11">
        <f t="shared" si="65"/>
        <v>0</v>
      </c>
      <c r="U110" s="11">
        <f t="shared" si="65"/>
        <v>0</v>
      </c>
      <c r="V110" s="11">
        <f t="shared" si="65"/>
        <v>0</v>
      </c>
      <c r="W110" s="11">
        <f t="shared" si="65"/>
        <v>0</v>
      </c>
      <c r="X110" s="11">
        <f t="shared" si="65"/>
        <v>39000000</v>
      </c>
      <c r="Y110" s="11">
        <f t="shared" si="65"/>
        <v>7995502723</v>
      </c>
      <c r="Z110" s="18">
        <f>Z111</f>
        <v>151950000</v>
      </c>
      <c r="AA110" s="18">
        <f t="shared" si="65"/>
        <v>0</v>
      </c>
      <c r="AB110" s="18">
        <f t="shared" si="65"/>
        <v>1051999713</v>
      </c>
      <c r="AC110" s="18">
        <f t="shared" si="65"/>
        <v>41200000</v>
      </c>
      <c r="AD110" s="18">
        <f t="shared" si="65"/>
        <v>1104882776</v>
      </c>
      <c r="AE110" s="18">
        <f t="shared" si="65"/>
        <v>128100000</v>
      </c>
      <c r="AF110" s="18">
        <f t="shared" si="65"/>
        <v>930365926</v>
      </c>
      <c r="AG110" s="18" t="e">
        <f t="shared" si="65"/>
        <v>#REF!</v>
      </c>
      <c r="AH110" s="18">
        <f t="shared" si="65"/>
        <v>1013065926</v>
      </c>
      <c r="AI110" s="18" t="e">
        <f t="shared" si="65"/>
        <v>#REF!</v>
      </c>
      <c r="AJ110" s="18">
        <f t="shared" si="65"/>
        <v>997693649</v>
      </c>
      <c r="AK110" s="18" t="e">
        <f t="shared" si="65"/>
        <v>#REF!</v>
      </c>
      <c r="AL110" s="18">
        <f t="shared" si="65"/>
        <v>981807771</v>
      </c>
      <c r="AM110" s="18">
        <f t="shared" si="65"/>
        <v>0</v>
      </c>
      <c r="AN110" s="18">
        <f t="shared" si="65"/>
        <v>545285037</v>
      </c>
      <c r="AO110" s="18" t="e">
        <f t="shared" si="65"/>
        <v>#REF!</v>
      </c>
      <c r="AP110" s="18">
        <f t="shared" si="65"/>
        <v>602168825</v>
      </c>
      <c r="AQ110" s="18" t="e">
        <f t="shared" si="65"/>
        <v>#REF!</v>
      </c>
      <c r="AR110" s="18">
        <f t="shared" si="65"/>
        <v>243943825</v>
      </c>
      <c r="AS110" s="18" t="e">
        <f t="shared" si="65"/>
        <v>#REF!</v>
      </c>
      <c r="AT110" s="18">
        <f t="shared" si="65"/>
        <v>190443825</v>
      </c>
      <c r="AU110" s="18" t="e">
        <f t="shared" si="65"/>
        <v>#REF!</v>
      </c>
      <c r="AV110" s="18">
        <f t="shared" si="65"/>
        <v>181895450</v>
      </c>
      <c r="AW110" s="18" t="e">
        <f t="shared" si="65"/>
        <v>#REF!</v>
      </c>
      <c r="AX110" s="18">
        <f t="shared" si="65"/>
        <v>7995502723</v>
      </c>
      <c r="AY110" s="18">
        <f t="shared" si="65"/>
        <v>169300000</v>
      </c>
      <c r="AZ110" s="83">
        <f t="shared" si="65"/>
        <v>7676202723</v>
      </c>
      <c r="BA110" s="2"/>
      <c r="BB110" s="67" t="e">
        <f>BB111</f>
        <v>#REF!</v>
      </c>
      <c r="BD110" s="3">
        <f t="shared" si="52"/>
        <v>0</v>
      </c>
      <c r="BE110" s="3">
        <f t="shared" si="51"/>
        <v>319300000</v>
      </c>
    </row>
    <row r="111" spans="1:57" ht="28.5" customHeight="1">
      <c r="A111" s="94" t="s">
        <v>147</v>
      </c>
      <c r="B111" s="65" t="s">
        <v>378</v>
      </c>
      <c r="C111" s="66" t="s">
        <v>68</v>
      </c>
      <c r="D111" s="29"/>
      <c r="E111" s="11">
        <f>E112+E119</f>
        <v>7995502723</v>
      </c>
      <c r="F111" s="11">
        <f>F119</f>
        <v>0</v>
      </c>
      <c r="G111" s="11">
        <f aca="true" t="shared" si="66" ref="G111:O111">G119</f>
        <v>0</v>
      </c>
      <c r="H111" s="11">
        <f t="shared" si="66"/>
        <v>0</v>
      </c>
      <c r="I111" s="11">
        <f t="shared" si="66"/>
        <v>0</v>
      </c>
      <c r="J111" s="11">
        <f t="shared" si="66"/>
        <v>0</v>
      </c>
      <c r="K111" s="11">
        <f t="shared" si="66"/>
        <v>0</v>
      </c>
      <c r="L111" s="11">
        <f t="shared" si="66"/>
        <v>0</v>
      </c>
      <c r="M111" s="11">
        <f t="shared" si="66"/>
        <v>0</v>
      </c>
      <c r="N111" s="11">
        <f t="shared" si="66"/>
        <v>0</v>
      </c>
      <c r="O111" s="11">
        <f t="shared" si="66"/>
        <v>0</v>
      </c>
      <c r="P111" s="11">
        <f aca="true" t="shared" si="67" ref="P111:X111">P119+P112</f>
        <v>39000000</v>
      </c>
      <c r="Q111" s="11">
        <f t="shared" si="67"/>
        <v>0</v>
      </c>
      <c r="R111" s="11">
        <f t="shared" si="67"/>
        <v>0</v>
      </c>
      <c r="S111" s="11">
        <f t="shared" si="67"/>
        <v>0</v>
      </c>
      <c r="T111" s="11">
        <f t="shared" si="67"/>
        <v>0</v>
      </c>
      <c r="U111" s="11">
        <f t="shared" si="67"/>
        <v>0</v>
      </c>
      <c r="V111" s="11">
        <f t="shared" si="67"/>
        <v>0</v>
      </c>
      <c r="W111" s="11">
        <f t="shared" si="67"/>
        <v>0</v>
      </c>
      <c r="X111" s="11">
        <f t="shared" si="67"/>
        <v>39000000</v>
      </c>
      <c r="Y111" s="11">
        <f aca="true" t="shared" si="68" ref="Y111:AZ111">Y112+Y119</f>
        <v>7995502723</v>
      </c>
      <c r="Z111" s="18">
        <f>Z112+Z119</f>
        <v>151950000</v>
      </c>
      <c r="AA111" s="18">
        <f>AA112+AA119</f>
        <v>0</v>
      </c>
      <c r="AB111" s="18">
        <f t="shared" si="68"/>
        <v>1051999713</v>
      </c>
      <c r="AC111" s="18">
        <f t="shared" si="68"/>
        <v>41200000</v>
      </c>
      <c r="AD111" s="18">
        <f t="shared" si="68"/>
        <v>1104882776</v>
      </c>
      <c r="AE111" s="18">
        <f t="shared" si="68"/>
        <v>128100000</v>
      </c>
      <c r="AF111" s="18">
        <f t="shared" si="68"/>
        <v>930365926</v>
      </c>
      <c r="AG111" s="18" t="e">
        <f t="shared" si="68"/>
        <v>#REF!</v>
      </c>
      <c r="AH111" s="18">
        <f t="shared" si="68"/>
        <v>1013065926</v>
      </c>
      <c r="AI111" s="18" t="e">
        <f t="shared" si="68"/>
        <v>#REF!</v>
      </c>
      <c r="AJ111" s="18">
        <f t="shared" si="68"/>
        <v>997693649</v>
      </c>
      <c r="AK111" s="18" t="e">
        <f t="shared" si="68"/>
        <v>#REF!</v>
      </c>
      <c r="AL111" s="18">
        <f t="shared" si="68"/>
        <v>981807771</v>
      </c>
      <c r="AM111" s="18">
        <f t="shared" si="68"/>
        <v>0</v>
      </c>
      <c r="AN111" s="18">
        <f t="shared" si="68"/>
        <v>545285037</v>
      </c>
      <c r="AO111" s="18" t="e">
        <f t="shared" si="68"/>
        <v>#REF!</v>
      </c>
      <c r="AP111" s="18">
        <f t="shared" si="68"/>
        <v>602168825</v>
      </c>
      <c r="AQ111" s="18" t="e">
        <f t="shared" si="68"/>
        <v>#REF!</v>
      </c>
      <c r="AR111" s="18">
        <f t="shared" si="68"/>
        <v>243943825</v>
      </c>
      <c r="AS111" s="18" t="e">
        <f t="shared" si="68"/>
        <v>#REF!</v>
      </c>
      <c r="AT111" s="18">
        <f t="shared" si="68"/>
        <v>190443825</v>
      </c>
      <c r="AU111" s="18" t="e">
        <f t="shared" si="68"/>
        <v>#REF!</v>
      </c>
      <c r="AV111" s="18">
        <f t="shared" si="68"/>
        <v>181895450</v>
      </c>
      <c r="AW111" s="18" t="e">
        <f t="shared" si="68"/>
        <v>#REF!</v>
      </c>
      <c r="AX111" s="18">
        <f t="shared" si="68"/>
        <v>7995502723</v>
      </c>
      <c r="AY111" s="18">
        <f t="shared" si="68"/>
        <v>169300000</v>
      </c>
      <c r="AZ111" s="83">
        <f t="shared" si="68"/>
        <v>7676202723</v>
      </c>
      <c r="BA111" s="2"/>
      <c r="BB111" s="2" t="e">
        <f>#REF!+BB119</f>
        <v>#REF!</v>
      </c>
      <c r="BD111" s="3">
        <f t="shared" si="52"/>
        <v>0</v>
      </c>
      <c r="BE111" s="3">
        <f t="shared" si="51"/>
        <v>319300000</v>
      </c>
    </row>
    <row r="112" spans="1:57" ht="28.5" customHeight="1">
      <c r="A112" s="94" t="s">
        <v>400</v>
      </c>
      <c r="B112" s="65" t="s">
        <v>379</v>
      </c>
      <c r="C112" s="66" t="s">
        <v>359</v>
      </c>
      <c r="D112" s="29"/>
      <c r="E112" s="11">
        <f>E113</f>
        <v>65000000</v>
      </c>
      <c r="F112" s="11">
        <f>F113</f>
        <v>0</v>
      </c>
      <c r="G112" s="11">
        <f aca="true" t="shared" si="69" ref="G112:X115">G113</f>
        <v>0</v>
      </c>
      <c r="H112" s="11">
        <f t="shared" si="69"/>
        <v>0</v>
      </c>
      <c r="I112" s="11">
        <f t="shared" si="69"/>
        <v>0</v>
      </c>
      <c r="J112" s="11">
        <f t="shared" si="69"/>
        <v>0</v>
      </c>
      <c r="K112" s="11">
        <f t="shared" si="69"/>
        <v>0</v>
      </c>
      <c r="L112" s="11">
        <f t="shared" si="69"/>
        <v>0</v>
      </c>
      <c r="M112" s="11">
        <f t="shared" si="69"/>
        <v>0</v>
      </c>
      <c r="N112" s="11">
        <f t="shared" si="69"/>
        <v>0</v>
      </c>
      <c r="O112" s="11">
        <f t="shared" si="69"/>
        <v>0</v>
      </c>
      <c r="P112" s="11">
        <f t="shared" si="69"/>
        <v>0</v>
      </c>
      <c r="Q112" s="11">
        <f t="shared" si="69"/>
        <v>0</v>
      </c>
      <c r="R112" s="11">
        <f t="shared" si="69"/>
        <v>0</v>
      </c>
      <c r="S112" s="11">
        <f t="shared" si="69"/>
        <v>0</v>
      </c>
      <c r="T112" s="11">
        <f t="shared" si="69"/>
        <v>0</v>
      </c>
      <c r="U112" s="11">
        <f t="shared" si="69"/>
        <v>0</v>
      </c>
      <c r="V112" s="11">
        <f t="shared" si="69"/>
        <v>0</v>
      </c>
      <c r="W112" s="11">
        <f t="shared" si="69"/>
        <v>0</v>
      </c>
      <c r="X112" s="11">
        <f t="shared" si="69"/>
        <v>0</v>
      </c>
      <c r="Y112" s="11">
        <f>Y113</f>
        <v>65000000</v>
      </c>
      <c r="Z112" s="18">
        <f aca="true" t="shared" si="70" ref="Z112:AZ114">Z113</f>
        <v>0</v>
      </c>
      <c r="AA112" s="18">
        <f t="shared" si="70"/>
        <v>0</v>
      </c>
      <c r="AB112" s="18">
        <f t="shared" si="70"/>
        <v>0</v>
      </c>
      <c r="AC112" s="18">
        <f t="shared" si="70"/>
        <v>0</v>
      </c>
      <c r="AD112" s="18">
        <f t="shared" si="70"/>
        <v>0</v>
      </c>
      <c r="AE112" s="18">
        <f t="shared" si="70"/>
        <v>0</v>
      </c>
      <c r="AF112" s="18">
        <f aca="true" t="shared" si="71" ref="AF112:AG114">AF113</f>
        <v>0</v>
      </c>
      <c r="AG112" s="18" t="e">
        <f t="shared" si="71"/>
        <v>#REF!</v>
      </c>
      <c r="AH112" s="18">
        <f t="shared" si="70"/>
        <v>0</v>
      </c>
      <c r="AI112" s="18" t="e">
        <f t="shared" si="70"/>
        <v>#REF!</v>
      </c>
      <c r="AJ112" s="18">
        <f t="shared" si="70"/>
        <v>0</v>
      </c>
      <c r="AK112" s="18" t="e">
        <f t="shared" si="70"/>
        <v>#REF!</v>
      </c>
      <c r="AL112" s="18">
        <f t="shared" si="70"/>
        <v>0</v>
      </c>
      <c r="AM112" s="18">
        <f t="shared" si="70"/>
        <v>0</v>
      </c>
      <c r="AN112" s="18">
        <f t="shared" si="70"/>
        <v>15000000</v>
      </c>
      <c r="AO112" s="18" t="e">
        <f t="shared" si="70"/>
        <v>#REF!</v>
      </c>
      <c r="AP112" s="18">
        <f t="shared" si="70"/>
        <v>50000000</v>
      </c>
      <c r="AQ112" s="18" t="e">
        <f t="shared" si="70"/>
        <v>#REF!</v>
      </c>
      <c r="AR112" s="18">
        <f t="shared" si="70"/>
        <v>0</v>
      </c>
      <c r="AS112" s="18" t="e">
        <f t="shared" si="70"/>
        <v>#REF!</v>
      </c>
      <c r="AT112" s="18">
        <f t="shared" si="70"/>
        <v>0</v>
      </c>
      <c r="AU112" s="18" t="e">
        <f t="shared" si="70"/>
        <v>#REF!</v>
      </c>
      <c r="AV112" s="18">
        <f t="shared" si="70"/>
        <v>0</v>
      </c>
      <c r="AW112" s="18" t="e">
        <f t="shared" si="70"/>
        <v>#REF!</v>
      </c>
      <c r="AX112" s="18">
        <f t="shared" si="70"/>
        <v>65000000</v>
      </c>
      <c r="AY112" s="18">
        <f t="shared" si="70"/>
        <v>0</v>
      </c>
      <c r="AZ112" s="83">
        <f t="shared" si="70"/>
        <v>-85000000</v>
      </c>
      <c r="BA112" s="2"/>
      <c r="BB112" s="2"/>
      <c r="BD112" s="3">
        <f t="shared" si="52"/>
        <v>0</v>
      </c>
      <c r="BE112" s="3">
        <f t="shared" si="51"/>
        <v>150000000</v>
      </c>
    </row>
    <row r="113" spans="1:57" ht="28.5" customHeight="1">
      <c r="A113" s="94" t="s">
        <v>401</v>
      </c>
      <c r="B113" s="65" t="s">
        <v>380</v>
      </c>
      <c r="C113" s="66" t="s">
        <v>72</v>
      </c>
      <c r="D113" s="29"/>
      <c r="E113" s="11">
        <f>E114</f>
        <v>65000000</v>
      </c>
      <c r="F113" s="11">
        <f>F114</f>
        <v>0</v>
      </c>
      <c r="G113" s="11">
        <f t="shared" si="69"/>
        <v>0</v>
      </c>
      <c r="H113" s="11">
        <f t="shared" si="69"/>
        <v>0</v>
      </c>
      <c r="I113" s="11">
        <f t="shared" si="69"/>
        <v>0</v>
      </c>
      <c r="J113" s="11">
        <f t="shared" si="69"/>
        <v>0</v>
      </c>
      <c r="K113" s="11">
        <f t="shared" si="69"/>
        <v>0</v>
      </c>
      <c r="L113" s="11">
        <f t="shared" si="69"/>
        <v>0</v>
      </c>
      <c r="M113" s="11">
        <f t="shared" si="69"/>
        <v>0</v>
      </c>
      <c r="N113" s="11">
        <f t="shared" si="69"/>
        <v>0</v>
      </c>
      <c r="O113" s="11">
        <f t="shared" si="69"/>
        <v>0</v>
      </c>
      <c r="P113" s="11">
        <f t="shared" si="69"/>
        <v>0</v>
      </c>
      <c r="Q113" s="11">
        <f t="shared" si="69"/>
        <v>0</v>
      </c>
      <c r="R113" s="11">
        <f t="shared" si="69"/>
        <v>0</v>
      </c>
      <c r="S113" s="11">
        <f t="shared" si="69"/>
        <v>0</v>
      </c>
      <c r="T113" s="11">
        <f t="shared" si="69"/>
        <v>0</v>
      </c>
      <c r="U113" s="11">
        <f t="shared" si="69"/>
        <v>0</v>
      </c>
      <c r="V113" s="11">
        <f t="shared" si="69"/>
        <v>0</v>
      </c>
      <c r="W113" s="11">
        <f t="shared" si="69"/>
        <v>0</v>
      </c>
      <c r="X113" s="11">
        <f t="shared" si="69"/>
        <v>0</v>
      </c>
      <c r="Y113" s="11">
        <f>Y114</f>
        <v>65000000</v>
      </c>
      <c r="Z113" s="18">
        <f>Z114</f>
        <v>0</v>
      </c>
      <c r="AA113" s="18">
        <f>AA114</f>
        <v>0</v>
      </c>
      <c r="AB113" s="18">
        <f t="shared" si="70"/>
        <v>0</v>
      </c>
      <c r="AC113" s="18">
        <f t="shared" si="70"/>
        <v>0</v>
      </c>
      <c r="AD113" s="18">
        <f t="shared" si="70"/>
        <v>0</v>
      </c>
      <c r="AE113" s="18">
        <f t="shared" si="70"/>
        <v>0</v>
      </c>
      <c r="AF113" s="18">
        <f t="shared" si="71"/>
        <v>0</v>
      </c>
      <c r="AG113" s="18" t="e">
        <f t="shared" si="71"/>
        <v>#REF!</v>
      </c>
      <c r="AH113" s="18">
        <f t="shared" si="70"/>
        <v>0</v>
      </c>
      <c r="AI113" s="18" t="e">
        <f t="shared" si="70"/>
        <v>#REF!</v>
      </c>
      <c r="AJ113" s="18">
        <f t="shared" si="70"/>
        <v>0</v>
      </c>
      <c r="AK113" s="18" t="e">
        <f t="shared" si="70"/>
        <v>#REF!</v>
      </c>
      <c r="AL113" s="18">
        <f t="shared" si="70"/>
        <v>0</v>
      </c>
      <c r="AM113" s="18">
        <f t="shared" si="70"/>
        <v>0</v>
      </c>
      <c r="AN113" s="18">
        <f t="shared" si="70"/>
        <v>15000000</v>
      </c>
      <c r="AO113" s="18" t="e">
        <f t="shared" si="70"/>
        <v>#REF!</v>
      </c>
      <c r="AP113" s="18">
        <f t="shared" si="70"/>
        <v>50000000</v>
      </c>
      <c r="AQ113" s="18" t="e">
        <f t="shared" si="70"/>
        <v>#REF!</v>
      </c>
      <c r="AR113" s="18">
        <f t="shared" si="70"/>
        <v>0</v>
      </c>
      <c r="AS113" s="18" t="e">
        <f t="shared" si="70"/>
        <v>#REF!</v>
      </c>
      <c r="AT113" s="18">
        <f t="shared" si="70"/>
        <v>0</v>
      </c>
      <c r="AU113" s="18" t="e">
        <f t="shared" si="70"/>
        <v>#REF!</v>
      </c>
      <c r="AV113" s="18">
        <f t="shared" si="70"/>
        <v>0</v>
      </c>
      <c r="AW113" s="18" t="e">
        <f t="shared" si="70"/>
        <v>#REF!</v>
      </c>
      <c r="AX113" s="18">
        <f t="shared" si="70"/>
        <v>65000000</v>
      </c>
      <c r="AY113" s="18">
        <f t="shared" si="70"/>
        <v>0</v>
      </c>
      <c r="AZ113" s="83">
        <f t="shared" si="70"/>
        <v>-85000000</v>
      </c>
      <c r="BA113" s="2"/>
      <c r="BB113" s="2"/>
      <c r="BD113" s="3">
        <f t="shared" si="52"/>
        <v>0</v>
      </c>
      <c r="BE113" s="3">
        <f t="shared" si="51"/>
        <v>150000000</v>
      </c>
    </row>
    <row r="114" spans="1:57" ht="28.5" customHeight="1">
      <c r="A114" s="94" t="s">
        <v>402</v>
      </c>
      <c r="B114" s="65" t="s">
        <v>381</v>
      </c>
      <c r="C114" s="66" t="s">
        <v>76</v>
      </c>
      <c r="D114" s="29"/>
      <c r="E114" s="11">
        <f>E115+E117</f>
        <v>65000000</v>
      </c>
      <c r="F114" s="11">
        <f aca="true" t="shared" si="72" ref="F114:Y114">F115+F117</f>
        <v>0</v>
      </c>
      <c r="G114" s="11">
        <f t="shared" si="72"/>
        <v>0</v>
      </c>
      <c r="H114" s="11">
        <f t="shared" si="72"/>
        <v>0</v>
      </c>
      <c r="I114" s="11">
        <f t="shared" si="72"/>
        <v>0</v>
      </c>
      <c r="J114" s="11">
        <f t="shared" si="72"/>
        <v>0</v>
      </c>
      <c r="K114" s="11">
        <f t="shared" si="72"/>
        <v>0</v>
      </c>
      <c r="L114" s="11">
        <f t="shared" si="72"/>
        <v>0</v>
      </c>
      <c r="M114" s="11">
        <f t="shared" si="72"/>
        <v>0</v>
      </c>
      <c r="N114" s="11">
        <f t="shared" si="72"/>
        <v>0</v>
      </c>
      <c r="O114" s="11">
        <f t="shared" si="72"/>
        <v>0</v>
      </c>
      <c r="P114" s="11">
        <f t="shared" si="72"/>
        <v>0</v>
      </c>
      <c r="Q114" s="11">
        <f t="shared" si="72"/>
        <v>0</v>
      </c>
      <c r="R114" s="11">
        <f t="shared" si="72"/>
        <v>0</v>
      </c>
      <c r="S114" s="11">
        <f t="shared" si="72"/>
        <v>0</v>
      </c>
      <c r="T114" s="11">
        <f t="shared" si="72"/>
        <v>0</v>
      </c>
      <c r="U114" s="11">
        <f t="shared" si="72"/>
        <v>0</v>
      </c>
      <c r="V114" s="11">
        <f t="shared" si="72"/>
        <v>0</v>
      </c>
      <c r="W114" s="11">
        <f t="shared" si="72"/>
        <v>0</v>
      </c>
      <c r="X114" s="11">
        <f t="shared" si="72"/>
        <v>0</v>
      </c>
      <c r="Y114" s="11">
        <f t="shared" si="72"/>
        <v>65000000</v>
      </c>
      <c r="Z114" s="18">
        <f t="shared" si="70"/>
        <v>0</v>
      </c>
      <c r="AA114" s="18">
        <f t="shared" si="70"/>
        <v>0</v>
      </c>
      <c r="AB114" s="18">
        <f t="shared" si="70"/>
        <v>0</v>
      </c>
      <c r="AC114" s="18">
        <f t="shared" si="70"/>
        <v>0</v>
      </c>
      <c r="AD114" s="18">
        <f t="shared" si="70"/>
        <v>0</v>
      </c>
      <c r="AE114" s="18">
        <f t="shared" si="70"/>
        <v>0</v>
      </c>
      <c r="AF114" s="18">
        <f t="shared" si="71"/>
        <v>0</v>
      </c>
      <c r="AG114" s="18" t="e">
        <f t="shared" si="71"/>
        <v>#REF!</v>
      </c>
      <c r="AH114" s="18">
        <f t="shared" si="70"/>
        <v>0</v>
      </c>
      <c r="AI114" s="18" t="e">
        <f t="shared" si="70"/>
        <v>#REF!</v>
      </c>
      <c r="AJ114" s="18">
        <f t="shared" si="70"/>
        <v>0</v>
      </c>
      <c r="AK114" s="18" t="e">
        <f t="shared" si="70"/>
        <v>#REF!</v>
      </c>
      <c r="AL114" s="18">
        <f t="shared" si="70"/>
        <v>0</v>
      </c>
      <c r="AM114" s="18">
        <f t="shared" si="70"/>
        <v>0</v>
      </c>
      <c r="AN114" s="11">
        <f>AN115+AN117</f>
        <v>15000000</v>
      </c>
      <c r="AO114" s="18" t="e">
        <f t="shared" si="70"/>
        <v>#REF!</v>
      </c>
      <c r="AP114" s="11">
        <f>AP115+AP117</f>
        <v>50000000</v>
      </c>
      <c r="AQ114" s="18" t="e">
        <f t="shared" si="70"/>
        <v>#REF!</v>
      </c>
      <c r="AR114" s="18">
        <f t="shared" si="70"/>
        <v>0</v>
      </c>
      <c r="AS114" s="18" t="e">
        <f t="shared" si="70"/>
        <v>#REF!</v>
      </c>
      <c r="AT114" s="18">
        <f t="shared" si="70"/>
        <v>0</v>
      </c>
      <c r="AU114" s="18" t="e">
        <f t="shared" si="70"/>
        <v>#REF!</v>
      </c>
      <c r="AV114" s="18">
        <f t="shared" si="70"/>
        <v>0</v>
      </c>
      <c r="AW114" s="18" t="e">
        <f t="shared" si="70"/>
        <v>#REF!</v>
      </c>
      <c r="AX114" s="11">
        <f>AX115+AX117</f>
        <v>65000000</v>
      </c>
      <c r="AY114" s="18">
        <f t="shared" si="70"/>
        <v>0</v>
      </c>
      <c r="AZ114" s="84">
        <f>AZ115+AZ117</f>
        <v>-85000000</v>
      </c>
      <c r="BA114" s="2"/>
      <c r="BB114" s="2"/>
      <c r="BD114" s="3">
        <f t="shared" si="52"/>
        <v>0</v>
      </c>
      <c r="BE114" s="3">
        <f t="shared" si="51"/>
        <v>150000000</v>
      </c>
    </row>
    <row r="115" spans="1:57" ht="22.5">
      <c r="A115" s="94" t="s">
        <v>403</v>
      </c>
      <c r="B115" s="65" t="s">
        <v>382</v>
      </c>
      <c r="C115" s="65" t="s">
        <v>383</v>
      </c>
      <c r="D115" s="29"/>
      <c r="E115" s="11">
        <f>E116</f>
        <v>15000000</v>
      </c>
      <c r="F115" s="11">
        <f>F116</f>
        <v>0</v>
      </c>
      <c r="G115" s="11">
        <f t="shared" si="69"/>
        <v>0</v>
      </c>
      <c r="H115" s="11">
        <f t="shared" si="69"/>
        <v>0</v>
      </c>
      <c r="I115" s="11">
        <f t="shared" si="69"/>
        <v>0</v>
      </c>
      <c r="J115" s="11">
        <f t="shared" si="69"/>
        <v>0</v>
      </c>
      <c r="K115" s="11">
        <f t="shared" si="69"/>
        <v>0</v>
      </c>
      <c r="L115" s="11">
        <f t="shared" si="69"/>
        <v>0</v>
      </c>
      <c r="M115" s="11">
        <f t="shared" si="69"/>
        <v>0</v>
      </c>
      <c r="N115" s="11">
        <f t="shared" si="69"/>
        <v>0</v>
      </c>
      <c r="O115" s="11">
        <f t="shared" si="69"/>
        <v>0</v>
      </c>
      <c r="P115" s="11">
        <f t="shared" si="69"/>
        <v>0</v>
      </c>
      <c r="Q115" s="11">
        <f t="shared" si="69"/>
        <v>0</v>
      </c>
      <c r="R115" s="11">
        <f t="shared" si="69"/>
        <v>0</v>
      </c>
      <c r="S115" s="11">
        <f t="shared" si="69"/>
        <v>0</v>
      </c>
      <c r="T115" s="11">
        <f t="shared" si="69"/>
        <v>0</v>
      </c>
      <c r="U115" s="11">
        <f t="shared" si="69"/>
        <v>0</v>
      </c>
      <c r="V115" s="11">
        <f t="shared" si="69"/>
        <v>0</v>
      </c>
      <c r="W115" s="11">
        <f t="shared" si="69"/>
        <v>0</v>
      </c>
      <c r="X115" s="11">
        <f t="shared" si="69"/>
        <v>0</v>
      </c>
      <c r="Y115" s="11">
        <f aca="true" t="shared" si="73" ref="Y115:AF115">Y116</f>
        <v>15000000</v>
      </c>
      <c r="Z115" s="11">
        <f t="shared" si="73"/>
        <v>0</v>
      </c>
      <c r="AA115" s="18">
        <f t="shared" si="73"/>
        <v>0</v>
      </c>
      <c r="AB115" s="11">
        <f t="shared" si="73"/>
        <v>0</v>
      </c>
      <c r="AC115" s="11">
        <f t="shared" si="73"/>
        <v>0</v>
      </c>
      <c r="AD115" s="11">
        <f t="shared" si="73"/>
        <v>0</v>
      </c>
      <c r="AE115" s="11">
        <f t="shared" si="73"/>
        <v>0</v>
      </c>
      <c r="AF115" s="11">
        <f t="shared" si="73"/>
        <v>0</v>
      </c>
      <c r="AG115" s="18" t="e">
        <f>AG116+#REF!+AG117+AG118</f>
        <v>#REF!</v>
      </c>
      <c r="AH115" s="11">
        <f>AH116</f>
        <v>0</v>
      </c>
      <c r="AI115" s="18" t="e">
        <f>AI116+#REF!+AI117+AI118</f>
        <v>#REF!</v>
      </c>
      <c r="AJ115" s="11">
        <f>AJ116</f>
        <v>0</v>
      </c>
      <c r="AK115" s="18" t="e">
        <f>AK116+#REF!+AK117+AK118</f>
        <v>#REF!</v>
      </c>
      <c r="AL115" s="11">
        <f>AL116</f>
        <v>0</v>
      </c>
      <c r="AM115" s="11">
        <f>AM116</f>
        <v>0</v>
      </c>
      <c r="AN115" s="11">
        <f>AN116</f>
        <v>15000000</v>
      </c>
      <c r="AO115" s="18" t="e">
        <f>AO116+#REF!+AO117+AO118</f>
        <v>#REF!</v>
      </c>
      <c r="AP115" s="11">
        <f>AP116</f>
        <v>0</v>
      </c>
      <c r="AQ115" s="18" t="e">
        <f>AQ116+#REF!+AQ117+AQ118</f>
        <v>#REF!</v>
      </c>
      <c r="AR115" s="11">
        <f>AR116</f>
        <v>0</v>
      </c>
      <c r="AS115" s="18" t="e">
        <f>AS116+#REF!+AS117+AS118</f>
        <v>#REF!</v>
      </c>
      <c r="AT115" s="11">
        <f>AT116</f>
        <v>0</v>
      </c>
      <c r="AU115" s="18" t="e">
        <f>AU116+#REF!+AU117+AU118</f>
        <v>#REF!</v>
      </c>
      <c r="AV115" s="11">
        <f>AV116</f>
        <v>0</v>
      </c>
      <c r="AW115" s="18" t="e">
        <f>AW116+#REF!+AW117+AW118</f>
        <v>#REF!</v>
      </c>
      <c r="AX115" s="18">
        <f>AX116</f>
        <v>15000000</v>
      </c>
      <c r="AY115" s="18">
        <f>AY116</f>
        <v>0</v>
      </c>
      <c r="AZ115" s="83">
        <f>AZ116</f>
        <v>15000000</v>
      </c>
      <c r="BA115" s="2"/>
      <c r="BB115" s="2"/>
      <c r="BD115" s="3">
        <f t="shared" si="52"/>
        <v>0</v>
      </c>
      <c r="BE115" s="3">
        <f t="shared" si="51"/>
        <v>0</v>
      </c>
    </row>
    <row r="116" spans="1:57" ht="22.5" hidden="1">
      <c r="A116" s="85" t="s">
        <v>404</v>
      </c>
      <c r="B116" s="15" t="s">
        <v>447</v>
      </c>
      <c r="C116" s="53" t="s">
        <v>448</v>
      </c>
      <c r="D116" s="20" t="s">
        <v>384</v>
      </c>
      <c r="E116" s="12">
        <v>15000000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2"/>
      <c r="Y116" s="5">
        <f>+E116+F116-G116-H116-P116+X116</f>
        <v>15000000</v>
      </c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>
        <v>15000000</v>
      </c>
      <c r="AO116" s="19"/>
      <c r="AP116" s="19"/>
      <c r="AQ116" s="19"/>
      <c r="AR116" s="19"/>
      <c r="AS116" s="19"/>
      <c r="AT116" s="19"/>
      <c r="AU116" s="19"/>
      <c r="AV116" s="19"/>
      <c r="AW116" s="19"/>
      <c r="AX116" s="36">
        <f>+Z116+AB116+AD116+AF116+AH116+AJ116+AL116+AN116+AP116+AR116+AT116+AV116</f>
        <v>15000000</v>
      </c>
      <c r="AY116" s="12">
        <f>AW116+AU116+AS116+AQ116+AO116+AM116+AK116+AI116+AG116+AE116+AC116+AA116</f>
        <v>0</v>
      </c>
      <c r="AZ116" s="98">
        <f>+Y116-AY116</f>
        <v>15000000</v>
      </c>
      <c r="BA116" s="2"/>
      <c r="BB116" s="2"/>
      <c r="BD116" s="3">
        <f t="shared" si="52"/>
        <v>0</v>
      </c>
      <c r="BE116" s="3">
        <f t="shared" si="51"/>
        <v>0</v>
      </c>
    </row>
    <row r="117" spans="1:57" ht="28.5" customHeight="1">
      <c r="A117" s="94" t="s">
        <v>505</v>
      </c>
      <c r="B117" s="65" t="s">
        <v>451</v>
      </c>
      <c r="C117" s="66" t="s">
        <v>449</v>
      </c>
      <c r="D117" s="20"/>
      <c r="E117" s="11">
        <f>E118</f>
        <v>50000000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6">
        <f>+E117+F117-G117-H117-P117+X117</f>
        <v>50000000</v>
      </c>
      <c r="Z117" s="6">
        <f aca="true" t="shared" si="74" ref="Z117:AE117">+F117+G117-H117-I117-Q117+Y117</f>
        <v>50000000</v>
      </c>
      <c r="AA117" s="6">
        <f t="shared" si="74"/>
        <v>50000000</v>
      </c>
      <c r="AB117" s="6">
        <f t="shared" si="74"/>
        <v>50000000</v>
      </c>
      <c r="AC117" s="6">
        <f t="shared" si="74"/>
        <v>50000000</v>
      </c>
      <c r="AD117" s="6">
        <f t="shared" si="74"/>
        <v>50000000</v>
      </c>
      <c r="AE117" s="6">
        <f t="shared" si="74"/>
        <v>50000000</v>
      </c>
      <c r="AF117" s="19"/>
      <c r="AG117" s="18"/>
      <c r="AH117" s="19"/>
      <c r="AI117" s="18"/>
      <c r="AJ117" s="18"/>
      <c r="AK117" s="18"/>
      <c r="AL117" s="18"/>
      <c r="AM117" s="18"/>
      <c r="AN117" s="18"/>
      <c r="AO117" s="18"/>
      <c r="AP117" s="18">
        <f>AP118</f>
        <v>50000000</v>
      </c>
      <c r="AQ117" s="18"/>
      <c r="AR117" s="18"/>
      <c r="AS117" s="18"/>
      <c r="AT117" s="18"/>
      <c r="AU117" s="18"/>
      <c r="AV117" s="18"/>
      <c r="AW117" s="18"/>
      <c r="AX117" s="68">
        <f>AX118</f>
        <v>50000000</v>
      </c>
      <c r="AY117" s="11">
        <f>AW117+AU117+AS117+AQ117+AO117+AM117+AK117+AI117+AG117+AE117+AC117+AA117</f>
        <v>150000000</v>
      </c>
      <c r="AZ117" s="107">
        <f>+Y117-AY117</f>
        <v>-100000000</v>
      </c>
      <c r="BA117" s="2"/>
      <c r="BB117" s="2"/>
      <c r="BD117" s="3"/>
      <c r="BE117" s="3">
        <f t="shared" si="51"/>
        <v>150000000</v>
      </c>
    </row>
    <row r="118" spans="1:57" ht="45" hidden="1">
      <c r="A118" s="85" t="s">
        <v>506</v>
      </c>
      <c r="B118" s="15" t="s">
        <v>452</v>
      </c>
      <c r="C118" s="53" t="s">
        <v>450</v>
      </c>
      <c r="D118" s="20" t="s">
        <v>384</v>
      </c>
      <c r="E118" s="7">
        <v>50000000</v>
      </c>
      <c r="F118" s="7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7"/>
      <c r="Y118" s="120">
        <f>+E118+F118-G118-H118-P118+X118</f>
        <v>50000000</v>
      </c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>
        <v>50000000</v>
      </c>
      <c r="AQ118" s="19"/>
      <c r="AR118" s="19"/>
      <c r="AS118" s="19"/>
      <c r="AT118" s="19"/>
      <c r="AU118" s="19"/>
      <c r="AV118" s="19"/>
      <c r="AW118" s="19"/>
      <c r="AX118" s="36">
        <f>+Z118+AB118+AD118+AF118+AH118+AJ118+AL118+AN118+AP118+AR118+AT118+AV118</f>
        <v>50000000</v>
      </c>
      <c r="AY118" s="36">
        <f>+AA118+AC118+AE118+AG118+AI118+AK118+AM118+AO118+AQ118+AS118+AU118+AW118</f>
        <v>0</v>
      </c>
      <c r="AZ118" s="98">
        <f>+Y118-AY118</f>
        <v>50000000</v>
      </c>
      <c r="BA118" s="2"/>
      <c r="BB118" s="2"/>
      <c r="BD118" s="3"/>
      <c r="BE118" s="3">
        <f t="shared" si="51"/>
        <v>0</v>
      </c>
    </row>
    <row r="119" spans="1:57" ht="28.5" customHeight="1">
      <c r="A119" s="94" t="s">
        <v>148</v>
      </c>
      <c r="B119" s="28" t="s">
        <v>106</v>
      </c>
      <c r="C119" s="66" t="s">
        <v>79</v>
      </c>
      <c r="D119" s="20"/>
      <c r="E119" s="11">
        <f aca="true" t="shared" si="75" ref="E119:AZ119">E120+E134</f>
        <v>7930502723</v>
      </c>
      <c r="F119" s="11">
        <f t="shared" si="75"/>
        <v>0</v>
      </c>
      <c r="G119" s="11">
        <f t="shared" si="75"/>
        <v>0</v>
      </c>
      <c r="H119" s="11">
        <f t="shared" si="75"/>
        <v>0</v>
      </c>
      <c r="I119" s="11">
        <f t="shared" si="75"/>
        <v>0</v>
      </c>
      <c r="J119" s="11">
        <f t="shared" si="75"/>
        <v>0</v>
      </c>
      <c r="K119" s="11">
        <f t="shared" si="75"/>
        <v>0</v>
      </c>
      <c r="L119" s="11">
        <f t="shared" si="75"/>
        <v>0</v>
      </c>
      <c r="M119" s="11">
        <f t="shared" si="75"/>
        <v>0</v>
      </c>
      <c r="N119" s="11">
        <f t="shared" si="75"/>
        <v>0</v>
      </c>
      <c r="O119" s="11">
        <f t="shared" si="75"/>
        <v>0</v>
      </c>
      <c r="P119" s="11">
        <f t="shared" si="75"/>
        <v>39000000</v>
      </c>
      <c r="Q119" s="11">
        <f t="shared" si="75"/>
        <v>0</v>
      </c>
      <c r="R119" s="11">
        <f t="shared" si="75"/>
        <v>0</v>
      </c>
      <c r="S119" s="11">
        <f t="shared" si="75"/>
        <v>0</v>
      </c>
      <c r="T119" s="11">
        <f t="shared" si="75"/>
        <v>0</v>
      </c>
      <c r="U119" s="11">
        <f t="shared" si="75"/>
        <v>0</v>
      </c>
      <c r="V119" s="11">
        <f t="shared" si="75"/>
        <v>0</v>
      </c>
      <c r="W119" s="11">
        <f t="shared" si="75"/>
        <v>0</v>
      </c>
      <c r="X119" s="11">
        <f t="shared" si="75"/>
        <v>39000000</v>
      </c>
      <c r="Y119" s="11">
        <f t="shared" si="75"/>
        <v>7930502723</v>
      </c>
      <c r="Z119" s="18">
        <f t="shared" si="75"/>
        <v>151950000</v>
      </c>
      <c r="AA119" s="18">
        <f t="shared" si="75"/>
        <v>0</v>
      </c>
      <c r="AB119" s="18">
        <f t="shared" si="75"/>
        <v>1051999713</v>
      </c>
      <c r="AC119" s="18">
        <f t="shared" si="75"/>
        <v>41200000</v>
      </c>
      <c r="AD119" s="18">
        <f t="shared" si="75"/>
        <v>1104882776</v>
      </c>
      <c r="AE119" s="18">
        <f t="shared" si="75"/>
        <v>128100000</v>
      </c>
      <c r="AF119" s="18">
        <f t="shared" si="75"/>
        <v>930365926</v>
      </c>
      <c r="AG119" s="18">
        <f t="shared" si="75"/>
        <v>0</v>
      </c>
      <c r="AH119" s="18">
        <f t="shared" si="75"/>
        <v>1013065926</v>
      </c>
      <c r="AI119" s="18">
        <f t="shared" si="75"/>
        <v>0</v>
      </c>
      <c r="AJ119" s="18">
        <f t="shared" si="75"/>
        <v>997693649</v>
      </c>
      <c r="AK119" s="18">
        <f t="shared" si="75"/>
        <v>0</v>
      </c>
      <c r="AL119" s="18">
        <f t="shared" si="75"/>
        <v>981807771</v>
      </c>
      <c r="AM119" s="18">
        <f t="shared" si="75"/>
        <v>0</v>
      </c>
      <c r="AN119" s="18">
        <f t="shared" si="75"/>
        <v>530285037</v>
      </c>
      <c r="AO119" s="18">
        <f t="shared" si="75"/>
        <v>0</v>
      </c>
      <c r="AP119" s="18">
        <f t="shared" si="75"/>
        <v>552168825</v>
      </c>
      <c r="AQ119" s="18">
        <f t="shared" si="75"/>
        <v>0</v>
      </c>
      <c r="AR119" s="18">
        <f t="shared" si="75"/>
        <v>243943825</v>
      </c>
      <c r="AS119" s="18">
        <f t="shared" si="75"/>
        <v>0</v>
      </c>
      <c r="AT119" s="18">
        <f t="shared" si="75"/>
        <v>190443825</v>
      </c>
      <c r="AU119" s="18">
        <f t="shared" si="75"/>
        <v>0</v>
      </c>
      <c r="AV119" s="18">
        <f t="shared" si="75"/>
        <v>181895450</v>
      </c>
      <c r="AW119" s="18">
        <f t="shared" si="75"/>
        <v>0</v>
      </c>
      <c r="AX119" s="18">
        <f t="shared" si="75"/>
        <v>7930502723</v>
      </c>
      <c r="AY119" s="18">
        <f t="shared" si="75"/>
        <v>169300000</v>
      </c>
      <c r="AZ119" s="83">
        <f t="shared" si="75"/>
        <v>7761202723</v>
      </c>
      <c r="BA119" s="2"/>
      <c r="BB119" s="2">
        <f>BB120+BB134</f>
        <v>0</v>
      </c>
      <c r="BD119" s="3">
        <f t="shared" si="52"/>
        <v>0</v>
      </c>
      <c r="BE119" s="3">
        <f t="shared" si="51"/>
        <v>169300000</v>
      </c>
    </row>
    <row r="120" spans="1:57" ht="11.25">
      <c r="A120" s="94" t="s">
        <v>206</v>
      </c>
      <c r="B120" s="28" t="s">
        <v>107</v>
      </c>
      <c r="C120" s="66" t="s">
        <v>81</v>
      </c>
      <c r="D120" s="20"/>
      <c r="E120" s="11">
        <f>SUM(E121:E133)</f>
        <v>1064180977</v>
      </c>
      <c r="F120" s="11">
        <f>SUM(F121:F133)</f>
        <v>0</v>
      </c>
      <c r="G120" s="11">
        <f aca="true" t="shared" si="76" ref="G120:O120">SUM(G123:G133)</f>
        <v>0</v>
      </c>
      <c r="H120" s="11">
        <f t="shared" si="76"/>
        <v>0</v>
      </c>
      <c r="I120" s="11">
        <f t="shared" si="76"/>
        <v>0</v>
      </c>
      <c r="J120" s="11">
        <f t="shared" si="76"/>
        <v>0</v>
      </c>
      <c r="K120" s="11">
        <f t="shared" si="76"/>
        <v>0</v>
      </c>
      <c r="L120" s="11">
        <f t="shared" si="76"/>
        <v>0</v>
      </c>
      <c r="M120" s="11">
        <f t="shared" si="76"/>
        <v>0</v>
      </c>
      <c r="N120" s="11">
        <f t="shared" si="76"/>
        <v>0</v>
      </c>
      <c r="O120" s="11">
        <f t="shared" si="76"/>
        <v>0</v>
      </c>
      <c r="P120" s="11">
        <f aca="true" t="shared" si="77" ref="P120:AZ120">SUM(P121:P133)</f>
        <v>0</v>
      </c>
      <c r="Q120" s="11">
        <f t="shared" si="77"/>
        <v>0</v>
      </c>
      <c r="R120" s="11">
        <f t="shared" si="77"/>
        <v>0</v>
      </c>
      <c r="S120" s="11">
        <f t="shared" si="77"/>
        <v>0</v>
      </c>
      <c r="T120" s="11">
        <f t="shared" si="77"/>
        <v>0</v>
      </c>
      <c r="U120" s="11">
        <f t="shared" si="77"/>
        <v>0</v>
      </c>
      <c r="V120" s="11">
        <f t="shared" si="77"/>
        <v>0</v>
      </c>
      <c r="W120" s="11">
        <f t="shared" si="77"/>
        <v>0</v>
      </c>
      <c r="X120" s="11">
        <f t="shared" si="77"/>
        <v>0</v>
      </c>
      <c r="Y120" s="11">
        <f t="shared" si="77"/>
        <v>1064180977</v>
      </c>
      <c r="Z120" s="18">
        <f t="shared" si="77"/>
        <v>0</v>
      </c>
      <c r="AA120" s="18">
        <f t="shared" si="77"/>
        <v>0</v>
      </c>
      <c r="AB120" s="18">
        <f t="shared" si="77"/>
        <v>11350000</v>
      </c>
      <c r="AC120" s="18">
        <f t="shared" si="77"/>
        <v>0</v>
      </c>
      <c r="AD120" s="18">
        <f t="shared" si="77"/>
        <v>107258063</v>
      </c>
      <c r="AE120" s="18">
        <f t="shared" si="77"/>
        <v>0</v>
      </c>
      <c r="AF120" s="18">
        <f t="shared" si="77"/>
        <v>40116213</v>
      </c>
      <c r="AG120" s="18">
        <f t="shared" si="77"/>
        <v>0</v>
      </c>
      <c r="AH120" s="18">
        <f t="shared" si="77"/>
        <v>130366213</v>
      </c>
      <c r="AI120" s="18">
        <f t="shared" si="77"/>
        <v>0</v>
      </c>
      <c r="AJ120" s="18">
        <f t="shared" si="77"/>
        <v>70216213</v>
      </c>
      <c r="AK120" s="18">
        <f t="shared" si="77"/>
        <v>0</v>
      </c>
      <c r="AL120" s="18">
        <f t="shared" si="77"/>
        <v>101008063</v>
      </c>
      <c r="AM120" s="18">
        <f t="shared" si="77"/>
        <v>0</v>
      </c>
      <c r="AN120" s="18">
        <f t="shared" si="77"/>
        <v>178866212</v>
      </c>
      <c r="AO120" s="18">
        <f t="shared" si="77"/>
        <v>0</v>
      </c>
      <c r="AP120" s="18">
        <f t="shared" si="77"/>
        <v>128750000</v>
      </c>
      <c r="AQ120" s="18">
        <f t="shared" si="77"/>
        <v>0</v>
      </c>
      <c r="AR120" s="18">
        <f t="shared" si="77"/>
        <v>98750000</v>
      </c>
      <c r="AS120" s="18">
        <f t="shared" si="77"/>
        <v>0</v>
      </c>
      <c r="AT120" s="18">
        <f t="shared" si="77"/>
        <v>98750000</v>
      </c>
      <c r="AU120" s="18">
        <f t="shared" si="77"/>
        <v>0</v>
      </c>
      <c r="AV120" s="18">
        <f t="shared" si="77"/>
        <v>98750000</v>
      </c>
      <c r="AW120" s="18">
        <f t="shared" si="77"/>
        <v>0</v>
      </c>
      <c r="AX120" s="18">
        <f t="shared" si="77"/>
        <v>1064180977</v>
      </c>
      <c r="AY120" s="18">
        <f t="shared" si="77"/>
        <v>0</v>
      </c>
      <c r="AZ120" s="83">
        <f t="shared" si="77"/>
        <v>1064180977</v>
      </c>
      <c r="BA120" s="2"/>
      <c r="BB120" s="2">
        <f>SUM(BB123:BB133)</f>
        <v>0</v>
      </c>
      <c r="BD120" s="3">
        <f t="shared" si="52"/>
        <v>0</v>
      </c>
      <c r="BE120" s="3">
        <f t="shared" si="51"/>
        <v>0</v>
      </c>
    </row>
    <row r="121" spans="1:57" ht="22.5" hidden="1">
      <c r="A121" s="85" t="s">
        <v>208</v>
      </c>
      <c r="B121" s="15" t="s">
        <v>456</v>
      </c>
      <c r="C121" s="15" t="s">
        <v>386</v>
      </c>
      <c r="D121" s="20" t="s">
        <v>384</v>
      </c>
      <c r="E121" s="12">
        <v>20000000</v>
      </c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5">
        <f aca="true" t="shared" si="78" ref="Y121:Y133">+E121+F121-G121-H121-P121+X121</f>
        <v>20000000</v>
      </c>
      <c r="Z121" s="19"/>
      <c r="AA121" s="19"/>
      <c r="AB121" s="19">
        <v>10000000</v>
      </c>
      <c r="AC121" s="19"/>
      <c r="AD121" s="19"/>
      <c r="AE121" s="19"/>
      <c r="AF121" s="19"/>
      <c r="AG121" s="19"/>
      <c r="AH121" s="19">
        <v>10000000</v>
      </c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36">
        <f aca="true" t="shared" si="79" ref="AX121:AX133">+Z121+AB121+AD121+AF121+AH121+AJ121+AL121+AN121+AP121+AR121+AT121+AV121</f>
        <v>20000000</v>
      </c>
      <c r="AY121" s="12">
        <f>AW121+AU121+AS121+AQ121+AO121+AM121+AK121+AI121+AG121+AE121+AC121+AA121</f>
        <v>0</v>
      </c>
      <c r="AZ121" s="98">
        <f aca="true" t="shared" si="80" ref="AZ121:AZ128">+Y121-AY121</f>
        <v>20000000</v>
      </c>
      <c r="BA121" s="2"/>
      <c r="BB121" s="2"/>
      <c r="BD121" s="3">
        <f t="shared" si="52"/>
        <v>0</v>
      </c>
      <c r="BE121" s="3">
        <f t="shared" si="51"/>
        <v>0</v>
      </c>
    </row>
    <row r="122" spans="1:57" ht="22.5" hidden="1">
      <c r="A122" s="85" t="s">
        <v>209</v>
      </c>
      <c r="B122" s="15" t="s">
        <v>457</v>
      </c>
      <c r="C122" s="15" t="s">
        <v>386</v>
      </c>
      <c r="D122" s="20" t="s">
        <v>384</v>
      </c>
      <c r="E122" s="12">
        <v>300000000</v>
      </c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2"/>
      <c r="Y122" s="5">
        <f t="shared" si="78"/>
        <v>300000000</v>
      </c>
      <c r="Z122" s="19"/>
      <c r="AA122" s="19"/>
      <c r="AB122" s="19"/>
      <c r="AC122" s="19"/>
      <c r="AD122" s="19"/>
      <c r="AE122" s="19"/>
      <c r="AF122" s="19"/>
      <c r="AG122" s="19"/>
      <c r="AH122" s="19">
        <v>50000000</v>
      </c>
      <c r="AI122" s="19"/>
      <c r="AJ122" s="19"/>
      <c r="AK122" s="19"/>
      <c r="AL122" s="19"/>
      <c r="AM122" s="19"/>
      <c r="AN122" s="19">
        <v>50000000</v>
      </c>
      <c r="AO122" s="19"/>
      <c r="AP122" s="19">
        <v>50000000</v>
      </c>
      <c r="AQ122" s="19"/>
      <c r="AR122" s="19">
        <v>50000000</v>
      </c>
      <c r="AS122" s="19"/>
      <c r="AT122" s="19">
        <v>50000000</v>
      </c>
      <c r="AU122" s="19"/>
      <c r="AV122" s="19">
        <v>50000000</v>
      </c>
      <c r="AW122" s="19"/>
      <c r="AX122" s="36">
        <f t="shared" si="79"/>
        <v>300000000</v>
      </c>
      <c r="AY122" s="12">
        <f>AW122+AU122+AS122+AQ122+AO122+AM122+AK122+AI122+AG122+AE122+AC122+AA122</f>
        <v>0</v>
      </c>
      <c r="AZ122" s="98">
        <f t="shared" si="80"/>
        <v>300000000</v>
      </c>
      <c r="BA122" s="2"/>
      <c r="BB122" s="2"/>
      <c r="BD122" s="3">
        <f t="shared" si="52"/>
        <v>0</v>
      </c>
      <c r="BE122" s="3">
        <f t="shared" si="51"/>
        <v>0</v>
      </c>
    </row>
    <row r="123" spans="1:57" ht="22.5" hidden="1">
      <c r="A123" s="85" t="s">
        <v>210</v>
      </c>
      <c r="B123" s="15" t="s">
        <v>458</v>
      </c>
      <c r="C123" s="15" t="s">
        <v>386</v>
      </c>
      <c r="D123" s="20" t="s">
        <v>384</v>
      </c>
      <c r="E123" s="57">
        <v>10000000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78"/>
        <v>10000000</v>
      </c>
      <c r="Z123" s="36"/>
      <c r="AA123" s="36"/>
      <c r="AB123" s="36"/>
      <c r="AC123" s="36"/>
      <c r="AD123" s="36"/>
      <c r="AE123" s="36"/>
      <c r="AF123" s="36"/>
      <c r="AG123" s="36"/>
      <c r="AH123" s="36">
        <v>10000000</v>
      </c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>
        <f t="shared" si="79"/>
        <v>10000000</v>
      </c>
      <c r="AY123" s="12">
        <f aca="true" t="shared" si="81" ref="AY123:AY186">AW123+AU123+AS123+AQ123+AO123+AM123+AK123+AI123+AG123+AE123+AC123+AA123</f>
        <v>0</v>
      </c>
      <c r="AZ123" s="98">
        <f t="shared" si="80"/>
        <v>10000000</v>
      </c>
      <c r="BB123" s="35">
        <f>+Y123-AX123</f>
        <v>0</v>
      </c>
      <c r="BD123" s="3">
        <f t="shared" si="52"/>
        <v>0</v>
      </c>
      <c r="BE123" s="3">
        <f t="shared" si="51"/>
        <v>0</v>
      </c>
    </row>
    <row r="124" spans="1:57" ht="22.5" hidden="1">
      <c r="A124" s="85" t="s">
        <v>211</v>
      </c>
      <c r="B124" s="15" t="s">
        <v>459</v>
      </c>
      <c r="C124" s="15" t="s">
        <v>386</v>
      </c>
      <c r="D124" s="20" t="s">
        <v>387</v>
      </c>
      <c r="E124" s="57">
        <v>150000000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78"/>
        <v>150000000</v>
      </c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>
        <v>60000000</v>
      </c>
      <c r="AQ124" s="36"/>
      <c r="AR124" s="36">
        <v>30000000</v>
      </c>
      <c r="AS124" s="36"/>
      <c r="AT124" s="36">
        <v>30000000</v>
      </c>
      <c r="AU124" s="36"/>
      <c r="AV124" s="36">
        <v>30000000</v>
      </c>
      <c r="AW124" s="36"/>
      <c r="AX124" s="36">
        <f t="shared" si="79"/>
        <v>150000000</v>
      </c>
      <c r="AY124" s="12">
        <f>AW124+AU124+AS124+AQ124+AO124+AM124+AK124+AI124+AG124+AE124+AC124+AA124</f>
        <v>0</v>
      </c>
      <c r="AZ124" s="98">
        <f t="shared" si="80"/>
        <v>150000000</v>
      </c>
      <c r="BB124" s="35"/>
      <c r="BD124" s="3">
        <f t="shared" si="52"/>
        <v>0</v>
      </c>
      <c r="BE124" s="3">
        <f t="shared" si="51"/>
        <v>0</v>
      </c>
    </row>
    <row r="125" spans="1:57" ht="22.5" hidden="1">
      <c r="A125" s="85" t="s">
        <v>212</v>
      </c>
      <c r="B125" s="15" t="s">
        <v>459</v>
      </c>
      <c r="C125" s="15" t="s">
        <v>386</v>
      </c>
      <c r="D125" s="20" t="s">
        <v>224</v>
      </c>
      <c r="E125" s="57">
        <v>14641850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78"/>
        <v>14641850</v>
      </c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>
        <v>14641850</v>
      </c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>
        <f t="shared" si="79"/>
        <v>14641850</v>
      </c>
      <c r="AY125" s="12">
        <f>AW125+AU125+AS125+AQ125+AO125+AM125+AK125+AI125+AG125+AE125+AC125+AA125</f>
        <v>0</v>
      </c>
      <c r="AZ125" s="98">
        <f t="shared" si="80"/>
        <v>14641850</v>
      </c>
      <c r="BB125" s="35">
        <f>+Y125-AX125</f>
        <v>0</v>
      </c>
      <c r="BD125" s="3">
        <f t="shared" si="52"/>
        <v>0</v>
      </c>
      <c r="BE125" s="3">
        <f t="shared" si="51"/>
        <v>0</v>
      </c>
    </row>
    <row r="126" spans="1:57" ht="22.5" hidden="1">
      <c r="A126" s="85" t="s">
        <v>213</v>
      </c>
      <c r="B126" s="15" t="s">
        <v>459</v>
      </c>
      <c r="C126" s="15" t="s">
        <v>386</v>
      </c>
      <c r="D126" s="20" t="s">
        <v>453</v>
      </c>
      <c r="E126" s="57">
        <v>1500000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78"/>
        <v>1500000</v>
      </c>
      <c r="Z126" s="36"/>
      <c r="AA126" s="36"/>
      <c r="AB126" s="36"/>
      <c r="AC126" s="36"/>
      <c r="AD126" s="36"/>
      <c r="AE126" s="36"/>
      <c r="AF126" s="36"/>
      <c r="AG126" s="36"/>
      <c r="AH126" s="36">
        <v>1500000</v>
      </c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>
        <f t="shared" si="79"/>
        <v>1500000</v>
      </c>
      <c r="AY126" s="12">
        <f>AW126+AU126+AS126+AQ126+AO126+AM126+AK126+AI126+AG126+AE126+AC126+AA126</f>
        <v>0</v>
      </c>
      <c r="AZ126" s="98">
        <f t="shared" si="80"/>
        <v>1500000</v>
      </c>
      <c r="BB126" s="35"/>
      <c r="BD126" s="3">
        <f t="shared" si="52"/>
        <v>0</v>
      </c>
      <c r="BE126" s="3">
        <f t="shared" si="51"/>
        <v>0</v>
      </c>
    </row>
    <row r="127" spans="1:57" ht="22.5" hidden="1">
      <c r="A127" s="85" t="s">
        <v>393</v>
      </c>
      <c r="B127" s="15" t="s">
        <v>459</v>
      </c>
      <c r="C127" s="15" t="s">
        <v>386</v>
      </c>
      <c r="D127" s="20" t="s">
        <v>454</v>
      </c>
      <c r="E127" s="57">
        <v>55000000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78"/>
        <v>55000000</v>
      </c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>
        <v>27500000</v>
      </c>
      <c r="AM127" s="36"/>
      <c r="AN127" s="36">
        <v>27500000</v>
      </c>
      <c r="AO127" s="36"/>
      <c r="AP127" s="36"/>
      <c r="AQ127" s="36"/>
      <c r="AR127" s="36"/>
      <c r="AS127" s="36"/>
      <c r="AT127" s="36"/>
      <c r="AU127" s="36"/>
      <c r="AV127" s="36"/>
      <c r="AW127" s="36"/>
      <c r="AX127" s="36">
        <f t="shared" si="79"/>
        <v>55000000</v>
      </c>
      <c r="AY127" s="12">
        <f>AW127+AU127+AS127+AQ127+AO127+AM127+AK127+AI127+AG127+AE127+AC127+AA127</f>
        <v>0</v>
      </c>
      <c r="AZ127" s="98">
        <f t="shared" si="80"/>
        <v>55000000</v>
      </c>
      <c r="BB127" s="35"/>
      <c r="BD127" s="3">
        <f t="shared" si="52"/>
        <v>0</v>
      </c>
      <c r="BE127" s="3">
        <f t="shared" si="51"/>
        <v>0</v>
      </c>
    </row>
    <row r="128" spans="1:57" ht="22.5" hidden="1">
      <c r="A128" s="85" t="s">
        <v>394</v>
      </c>
      <c r="B128" s="15" t="s">
        <v>460</v>
      </c>
      <c r="C128" s="15" t="s">
        <v>386</v>
      </c>
      <c r="D128" s="20" t="s">
        <v>387</v>
      </c>
      <c r="E128" s="57">
        <v>150000000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78"/>
        <v>150000000</v>
      </c>
      <c r="Z128" s="36"/>
      <c r="AA128" s="36"/>
      <c r="AB128" s="36"/>
      <c r="AC128" s="36"/>
      <c r="AD128" s="36"/>
      <c r="AE128" s="36"/>
      <c r="AF128" s="36"/>
      <c r="AG128" s="36"/>
      <c r="AH128" s="36">
        <v>18750000</v>
      </c>
      <c r="AI128" s="36"/>
      <c r="AJ128" s="36">
        <v>18750000</v>
      </c>
      <c r="AK128" s="36"/>
      <c r="AL128" s="36">
        <v>18750000</v>
      </c>
      <c r="AM128" s="36"/>
      <c r="AN128" s="36">
        <v>18750000</v>
      </c>
      <c r="AO128" s="36"/>
      <c r="AP128" s="36">
        <v>18750000</v>
      </c>
      <c r="AQ128" s="36"/>
      <c r="AR128" s="36">
        <v>18750000</v>
      </c>
      <c r="AS128" s="36"/>
      <c r="AT128" s="36">
        <v>18750000</v>
      </c>
      <c r="AU128" s="36"/>
      <c r="AV128" s="36">
        <v>18750000</v>
      </c>
      <c r="AW128" s="36"/>
      <c r="AX128" s="36">
        <f t="shared" si="79"/>
        <v>150000000</v>
      </c>
      <c r="AY128" s="12">
        <f t="shared" si="81"/>
        <v>0</v>
      </c>
      <c r="AZ128" s="98">
        <f t="shared" si="80"/>
        <v>150000000</v>
      </c>
      <c r="BB128" s="35">
        <f>+Y128-AX128</f>
        <v>0</v>
      </c>
      <c r="BD128" s="3">
        <f t="shared" si="52"/>
        <v>0</v>
      </c>
      <c r="BE128" s="3">
        <f t="shared" si="51"/>
        <v>0</v>
      </c>
    </row>
    <row r="129" spans="1:57" ht="22.5" hidden="1">
      <c r="A129" s="85" t="s">
        <v>395</v>
      </c>
      <c r="B129" s="15" t="s">
        <v>460</v>
      </c>
      <c r="C129" s="15" t="s">
        <v>386</v>
      </c>
      <c r="D129" s="20" t="s">
        <v>224</v>
      </c>
      <c r="E129" s="57">
        <v>14641850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78"/>
        <v>14641850</v>
      </c>
      <c r="Z129" s="36"/>
      <c r="AA129" s="36"/>
      <c r="AB129" s="36"/>
      <c r="AC129" s="36"/>
      <c r="AD129" s="36">
        <v>14641850</v>
      </c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>
        <f t="shared" si="79"/>
        <v>14641850</v>
      </c>
      <c r="AY129" s="12">
        <f>AW129+AU129+AS129+AQ129+AO129+AM129+AK129+AI129+AG129+AE129+AC129+AA129</f>
        <v>0</v>
      </c>
      <c r="AZ129" s="98">
        <f>+Y129-AY129</f>
        <v>14641850</v>
      </c>
      <c r="BB129" s="35"/>
      <c r="BD129" s="3">
        <f t="shared" si="52"/>
        <v>0</v>
      </c>
      <c r="BE129" s="3">
        <f t="shared" si="51"/>
        <v>0</v>
      </c>
    </row>
    <row r="130" spans="1:57" ht="22.5" hidden="1">
      <c r="A130" s="85" t="s">
        <v>396</v>
      </c>
      <c r="B130" s="15" t="s">
        <v>461</v>
      </c>
      <c r="C130" s="15" t="s">
        <v>386</v>
      </c>
      <c r="D130" s="20" t="s">
        <v>384</v>
      </c>
      <c r="E130" s="57">
        <v>20000000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78"/>
        <v>20000000</v>
      </c>
      <c r="Z130" s="36"/>
      <c r="AA130" s="36"/>
      <c r="AB130" s="36"/>
      <c r="AC130" s="36"/>
      <c r="AD130" s="36">
        <v>10000000</v>
      </c>
      <c r="AE130" s="36"/>
      <c r="AF130" s="36"/>
      <c r="AG130" s="36"/>
      <c r="AH130" s="36"/>
      <c r="AI130" s="36"/>
      <c r="AJ130" s="36">
        <v>10000000</v>
      </c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>
        <f t="shared" si="79"/>
        <v>20000000</v>
      </c>
      <c r="AY130" s="12">
        <f>AW130+AU130+AS130+AQ130+AO130+AM130+AK130+AI130+AG130+AE130+AC130+AA130</f>
        <v>0</v>
      </c>
      <c r="AZ130" s="98">
        <f>+Y130-AY130</f>
        <v>20000000</v>
      </c>
      <c r="BB130" s="35"/>
      <c r="BD130" s="3">
        <f t="shared" si="52"/>
        <v>0</v>
      </c>
      <c r="BE130" s="3">
        <f t="shared" si="51"/>
        <v>0</v>
      </c>
    </row>
    <row r="131" spans="1:57" ht="22.5" hidden="1">
      <c r="A131" s="85" t="s">
        <v>397</v>
      </c>
      <c r="B131" s="15" t="s">
        <v>462</v>
      </c>
      <c r="C131" s="15" t="s">
        <v>386</v>
      </c>
      <c r="D131" s="20" t="s">
        <v>384</v>
      </c>
      <c r="E131" s="57">
        <v>240697277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78"/>
        <v>240697277</v>
      </c>
      <c r="Z131" s="36"/>
      <c r="AA131" s="36"/>
      <c r="AB131" s="36"/>
      <c r="AC131" s="36"/>
      <c r="AD131" s="36">
        <v>40116213</v>
      </c>
      <c r="AE131" s="36"/>
      <c r="AF131" s="36">
        <v>40116213</v>
      </c>
      <c r="AG131" s="36"/>
      <c r="AH131" s="36">
        <v>40116213</v>
      </c>
      <c r="AI131" s="36"/>
      <c r="AJ131" s="36">
        <v>40116213</v>
      </c>
      <c r="AK131" s="36"/>
      <c r="AL131" s="36">
        <v>40116213</v>
      </c>
      <c r="AM131" s="36"/>
      <c r="AN131" s="36">
        <v>40116212</v>
      </c>
      <c r="AO131" s="36"/>
      <c r="AP131" s="36"/>
      <c r="AQ131" s="36"/>
      <c r="AR131" s="36"/>
      <c r="AS131" s="36"/>
      <c r="AT131" s="36"/>
      <c r="AU131" s="36"/>
      <c r="AV131" s="36"/>
      <c r="AW131" s="36"/>
      <c r="AX131" s="36">
        <f t="shared" si="79"/>
        <v>240697277</v>
      </c>
      <c r="AY131" s="12">
        <f>AW131+AU131+AS131+AQ131+AO131+AM131+AK131+AI131+AG131+AE131+AC131+AA131</f>
        <v>0</v>
      </c>
      <c r="AZ131" s="98">
        <f>+Y131-AY131</f>
        <v>240697277</v>
      </c>
      <c r="BB131" s="35"/>
      <c r="BD131" s="3">
        <f t="shared" si="52"/>
        <v>0</v>
      </c>
      <c r="BE131" s="3">
        <f t="shared" si="51"/>
        <v>0</v>
      </c>
    </row>
    <row r="132" spans="1:57" ht="22.5" hidden="1">
      <c r="A132" s="85" t="s">
        <v>398</v>
      </c>
      <c r="B132" s="15" t="s">
        <v>463</v>
      </c>
      <c r="C132" s="15" t="s">
        <v>386</v>
      </c>
      <c r="D132" s="20" t="s">
        <v>385</v>
      </c>
      <c r="E132" s="57">
        <v>85000000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78"/>
        <v>85000000</v>
      </c>
      <c r="Z132" s="36"/>
      <c r="AA132" s="36"/>
      <c r="AB132" s="36"/>
      <c r="AC132" s="36"/>
      <c r="AD132" s="36">
        <v>42500000</v>
      </c>
      <c r="AE132" s="36"/>
      <c r="AF132" s="36"/>
      <c r="AG132" s="36"/>
      <c r="AH132" s="36"/>
      <c r="AI132" s="36"/>
      <c r="AJ132" s="36"/>
      <c r="AK132" s="36"/>
      <c r="AL132" s="36"/>
      <c r="AM132" s="36"/>
      <c r="AN132" s="36">
        <v>42500000</v>
      </c>
      <c r="AO132" s="36"/>
      <c r="AP132" s="36"/>
      <c r="AQ132" s="36"/>
      <c r="AR132" s="36"/>
      <c r="AS132" s="36"/>
      <c r="AT132" s="36"/>
      <c r="AU132" s="36"/>
      <c r="AV132" s="36"/>
      <c r="AW132" s="36"/>
      <c r="AX132" s="36">
        <f t="shared" si="79"/>
        <v>85000000</v>
      </c>
      <c r="AY132" s="12">
        <f>AW132+AU132+AS132+AQ132+AO132+AM132+AK132+AI132+AG132+AE132+AC132+AA132</f>
        <v>0</v>
      </c>
      <c r="AZ132" s="98">
        <f>+Y132-AY132</f>
        <v>85000000</v>
      </c>
      <c r="BB132" s="35"/>
      <c r="BD132" s="3">
        <f t="shared" si="52"/>
        <v>0</v>
      </c>
      <c r="BE132" s="3">
        <f t="shared" si="51"/>
        <v>0</v>
      </c>
    </row>
    <row r="133" spans="1:57" ht="22.5" hidden="1">
      <c r="A133" s="85" t="s">
        <v>399</v>
      </c>
      <c r="B133" s="15" t="s">
        <v>463</v>
      </c>
      <c r="C133" s="15" t="s">
        <v>386</v>
      </c>
      <c r="D133" s="20" t="s">
        <v>455</v>
      </c>
      <c r="E133" s="57">
        <v>2700000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78"/>
        <v>2700000</v>
      </c>
      <c r="Z133" s="36"/>
      <c r="AA133" s="36"/>
      <c r="AB133" s="36">
        <v>1350000</v>
      </c>
      <c r="AC133" s="36"/>
      <c r="AD133" s="36"/>
      <c r="AE133" s="36"/>
      <c r="AF133" s="36"/>
      <c r="AG133" s="36"/>
      <c r="AH133" s="36"/>
      <c r="AI133" s="36"/>
      <c r="AJ133" s="36">
        <v>1350000</v>
      </c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>
        <f t="shared" si="79"/>
        <v>2700000</v>
      </c>
      <c r="AY133" s="12">
        <f>AW133+AU133+AS133+AQ133+AO133+AM133+AK133+AI133+AG133+AE133+AC133+AA133</f>
        <v>0</v>
      </c>
      <c r="AZ133" s="98">
        <f>+Y133-AY133</f>
        <v>2700000</v>
      </c>
      <c r="BB133" s="35"/>
      <c r="BD133" s="3">
        <f t="shared" si="52"/>
        <v>0</v>
      </c>
      <c r="BE133" s="3">
        <f t="shared" si="51"/>
        <v>0</v>
      </c>
    </row>
    <row r="134" spans="1:57" ht="11.25">
      <c r="A134" s="94" t="s">
        <v>207</v>
      </c>
      <c r="B134" s="28" t="s">
        <v>108</v>
      </c>
      <c r="C134" s="66" t="s">
        <v>83</v>
      </c>
      <c r="D134" s="29"/>
      <c r="E134" s="11">
        <f aca="true" t="shared" si="82" ref="E134:AZ134">SUM(E135:E178)</f>
        <v>6866321746</v>
      </c>
      <c r="F134" s="11">
        <f t="shared" si="82"/>
        <v>0</v>
      </c>
      <c r="G134" s="11">
        <f t="shared" si="82"/>
        <v>0</v>
      </c>
      <c r="H134" s="11">
        <f t="shared" si="82"/>
        <v>0</v>
      </c>
      <c r="I134" s="11">
        <f t="shared" si="82"/>
        <v>0</v>
      </c>
      <c r="J134" s="11">
        <f t="shared" si="82"/>
        <v>0</v>
      </c>
      <c r="K134" s="11">
        <f t="shared" si="82"/>
        <v>0</v>
      </c>
      <c r="L134" s="11">
        <f t="shared" si="82"/>
        <v>0</v>
      </c>
      <c r="M134" s="11">
        <f t="shared" si="82"/>
        <v>0</v>
      </c>
      <c r="N134" s="11">
        <f t="shared" si="82"/>
        <v>0</v>
      </c>
      <c r="O134" s="11">
        <f t="shared" si="82"/>
        <v>0</v>
      </c>
      <c r="P134" s="11">
        <f t="shared" si="82"/>
        <v>39000000</v>
      </c>
      <c r="Q134" s="11">
        <f t="shared" si="82"/>
        <v>0</v>
      </c>
      <c r="R134" s="11">
        <f t="shared" si="82"/>
        <v>0</v>
      </c>
      <c r="S134" s="11">
        <f t="shared" si="82"/>
        <v>0</v>
      </c>
      <c r="T134" s="11">
        <f t="shared" si="82"/>
        <v>0</v>
      </c>
      <c r="U134" s="11">
        <f t="shared" si="82"/>
        <v>0</v>
      </c>
      <c r="V134" s="11">
        <f t="shared" si="82"/>
        <v>0</v>
      </c>
      <c r="W134" s="11">
        <f t="shared" si="82"/>
        <v>0</v>
      </c>
      <c r="X134" s="11">
        <f t="shared" si="82"/>
        <v>39000000</v>
      </c>
      <c r="Y134" s="11">
        <f t="shared" si="82"/>
        <v>6866321746</v>
      </c>
      <c r="Z134" s="18">
        <f t="shared" si="82"/>
        <v>151950000</v>
      </c>
      <c r="AA134" s="18">
        <f t="shared" si="82"/>
        <v>0</v>
      </c>
      <c r="AB134" s="18">
        <f t="shared" si="82"/>
        <v>1040649713</v>
      </c>
      <c r="AC134" s="18">
        <f t="shared" si="82"/>
        <v>41200000</v>
      </c>
      <c r="AD134" s="18">
        <f t="shared" si="82"/>
        <v>997624713</v>
      </c>
      <c r="AE134" s="18">
        <f t="shared" si="82"/>
        <v>128100000</v>
      </c>
      <c r="AF134" s="18">
        <f t="shared" si="82"/>
        <v>890249713</v>
      </c>
      <c r="AG134" s="18">
        <f t="shared" si="82"/>
        <v>0</v>
      </c>
      <c r="AH134" s="18">
        <f t="shared" si="82"/>
        <v>882699713</v>
      </c>
      <c r="AI134" s="18">
        <f t="shared" si="82"/>
        <v>0</v>
      </c>
      <c r="AJ134" s="18">
        <f t="shared" si="82"/>
        <v>927477436</v>
      </c>
      <c r="AK134" s="18">
        <f t="shared" si="82"/>
        <v>0</v>
      </c>
      <c r="AL134" s="18">
        <f t="shared" si="82"/>
        <v>880799708</v>
      </c>
      <c r="AM134" s="18">
        <f t="shared" si="82"/>
        <v>0</v>
      </c>
      <c r="AN134" s="18">
        <f t="shared" si="82"/>
        <v>351418825</v>
      </c>
      <c r="AO134" s="18">
        <f t="shared" si="82"/>
        <v>0</v>
      </c>
      <c r="AP134" s="18">
        <f t="shared" si="82"/>
        <v>423418825</v>
      </c>
      <c r="AQ134" s="18">
        <f t="shared" si="82"/>
        <v>0</v>
      </c>
      <c r="AR134" s="18">
        <f t="shared" si="82"/>
        <v>145193825</v>
      </c>
      <c r="AS134" s="18">
        <f t="shared" si="82"/>
        <v>0</v>
      </c>
      <c r="AT134" s="18">
        <f t="shared" si="82"/>
        <v>91693825</v>
      </c>
      <c r="AU134" s="18">
        <f t="shared" si="82"/>
        <v>0</v>
      </c>
      <c r="AV134" s="18">
        <f t="shared" si="82"/>
        <v>83145450</v>
      </c>
      <c r="AW134" s="18">
        <f t="shared" si="82"/>
        <v>0</v>
      </c>
      <c r="AX134" s="18">
        <f>SUM(AX135:AX178)</f>
        <v>6866321746</v>
      </c>
      <c r="AY134" s="18">
        <f t="shared" si="82"/>
        <v>169300000</v>
      </c>
      <c r="AZ134" s="83">
        <f t="shared" si="82"/>
        <v>6697021746</v>
      </c>
      <c r="BA134" s="2"/>
      <c r="BB134" s="2">
        <f>SUM(BB161:BB178)</f>
        <v>0</v>
      </c>
      <c r="BD134" s="3">
        <f aca="true" t="shared" si="83" ref="BD134:BD178">Y134-AX134</f>
        <v>0</v>
      </c>
      <c r="BE134" s="3">
        <f aca="true" t="shared" si="84" ref="BE134:BE178">AX134-AZ134</f>
        <v>169300000</v>
      </c>
    </row>
    <row r="135" spans="1:57" ht="45" hidden="1">
      <c r="A135" s="85" t="s">
        <v>350</v>
      </c>
      <c r="B135" s="15" t="s">
        <v>464</v>
      </c>
      <c r="C135" s="15" t="s">
        <v>389</v>
      </c>
      <c r="D135" s="20" t="s">
        <v>224</v>
      </c>
      <c r="E135" s="57">
        <v>15000000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>
        <v>0</v>
      </c>
      <c r="Y135" s="5">
        <f aca="true" t="shared" si="85" ref="Y135:Y167">+E135+F135-G135-H135-P135+X135</f>
        <v>15000000</v>
      </c>
      <c r="Z135" s="19"/>
      <c r="AA135" s="19"/>
      <c r="AB135" s="19">
        <v>2500000</v>
      </c>
      <c r="AC135" s="19"/>
      <c r="AD135" s="19">
        <v>2500000</v>
      </c>
      <c r="AE135" s="19"/>
      <c r="AF135" s="19">
        <v>2500000</v>
      </c>
      <c r="AG135" s="19"/>
      <c r="AH135" s="19">
        <v>2500000</v>
      </c>
      <c r="AI135" s="19"/>
      <c r="AJ135" s="19">
        <v>2500000</v>
      </c>
      <c r="AK135" s="19"/>
      <c r="AL135" s="19">
        <v>2500000</v>
      </c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36">
        <f aca="true" t="shared" si="86" ref="AX135:AX167">+Z135+AB135+AD135+AF135+AH135+AJ135+AL135+AN135+AP135+AR135+AT135+AV135</f>
        <v>15000000</v>
      </c>
      <c r="AY135" s="12">
        <f t="shared" si="81"/>
        <v>0</v>
      </c>
      <c r="AZ135" s="108">
        <f>AX135-AY135</f>
        <v>15000000</v>
      </c>
      <c r="BA135" s="2"/>
      <c r="BB135" s="2"/>
      <c r="BD135" s="3">
        <f t="shared" si="83"/>
        <v>0</v>
      </c>
      <c r="BE135" s="3">
        <f t="shared" si="84"/>
        <v>0</v>
      </c>
    </row>
    <row r="136" spans="1:57" ht="45" hidden="1">
      <c r="A136" s="85" t="s">
        <v>351</v>
      </c>
      <c r="B136" s="133" t="s">
        <v>464</v>
      </c>
      <c r="C136" s="133" t="s">
        <v>389</v>
      </c>
      <c r="D136" s="20" t="s">
        <v>384</v>
      </c>
      <c r="E136" s="57"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2">
        <v>15000000</v>
      </c>
      <c r="Y136" s="5">
        <f t="shared" si="85"/>
        <v>15000000</v>
      </c>
      <c r="Z136" s="19"/>
      <c r="AA136" s="19"/>
      <c r="AB136" s="19"/>
      <c r="AC136" s="19"/>
      <c r="AD136" s="19"/>
      <c r="AE136" s="19"/>
      <c r="AF136" s="19">
        <v>3000000</v>
      </c>
      <c r="AG136" s="19"/>
      <c r="AH136" s="19">
        <v>3000000</v>
      </c>
      <c r="AI136" s="19"/>
      <c r="AJ136" s="19">
        <v>3000000</v>
      </c>
      <c r="AK136" s="19"/>
      <c r="AL136" s="19">
        <v>3000000</v>
      </c>
      <c r="AM136" s="19"/>
      <c r="AN136" s="19">
        <v>3000000</v>
      </c>
      <c r="AO136" s="19"/>
      <c r="AP136" s="19"/>
      <c r="AQ136" s="19"/>
      <c r="AR136" s="19"/>
      <c r="AS136" s="19"/>
      <c r="AT136" s="19"/>
      <c r="AU136" s="19"/>
      <c r="AV136" s="19"/>
      <c r="AW136" s="19"/>
      <c r="AX136" s="36">
        <f t="shared" si="86"/>
        <v>15000000</v>
      </c>
      <c r="AY136" s="12">
        <f t="shared" si="81"/>
        <v>0</v>
      </c>
      <c r="AZ136" s="108">
        <f>AX136-AY136</f>
        <v>15000000</v>
      </c>
      <c r="BA136" s="2"/>
      <c r="BB136" s="2"/>
      <c r="BD136" s="3"/>
      <c r="BE136" s="3"/>
    </row>
    <row r="137" spans="1:57" ht="45" hidden="1">
      <c r="A137" s="85" t="s">
        <v>352</v>
      </c>
      <c r="B137" s="15" t="s">
        <v>465</v>
      </c>
      <c r="C137" s="15" t="s">
        <v>389</v>
      </c>
      <c r="D137" s="20" t="s">
        <v>384</v>
      </c>
      <c r="E137" s="57">
        <v>70200000</v>
      </c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>
        <v>0</v>
      </c>
      <c r="Y137" s="5">
        <f t="shared" si="85"/>
        <v>70200000</v>
      </c>
      <c r="Z137" s="19">
        <v>17550000</v>
      </c>
      <c r="AA137" s="19"/>
      <c r="AB137" s="19">
        <v>17550000</v>
      </c>
      <c r="AC137" s="19">
        <v>3800000</v>
      </c>
      <c r="AD137" s="19">
        <v>17550000</v>
      </c>
      <c r="AE137" s="19">
        <v>3800000</v>
      </c>
      <c r="AF137" s="19">
        <v>17550000</v>
      </c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36">
        <f t="shared" si="86"/>
        <v>70200000</v>
      </c>
      <c r="AY137" s="12">
        <f t="shared" si="81"/>
        <v>7600000</v>
      </c>
      <c r="AZ137" s="108">
        <f aca="true" t="shared" si="87" ref="AZ137:AZ160">AX137-AY137</f>
        <v>62600000</v>
      </c>
      <c r="BA137" s="2"/>
      <c r="BB137" s="2"/>
      <c r="BD137" s="3">
        <f t="shared" si="83"/>
        <v>0</v>
      </c>
      <c r="BE137" s="3">
        <f t="shared" si="84"/>
        <v>7600000</v>
      </c>
    </row>
    <row r="138" spans="1:57" ht="45" hidden="1">
      <c r="A138" s="85" t="s">
        <v>353</v>
      </c>
      <c r="B138" s="15" t="s">
        <v>466</v>
      </c>
      <c r="C138" s="15" t="s">
        <v>389</v>
      </c>
      <c r="D138" s="20" t="s">
        <v>385</v>
      </c>
      <c r="E138" s="57">
        <v>30000000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>
        <v>0</v>
      </c>
      <c r="Y138" s="5">
        <f t="shared" si="85"/>
        <v>30000000</v>
      </c>
      <c r="Z138" s="19"/>
      <c r="AA138" s="19"/>
      <c r="AB138" s="19">
        <v>15000000</v>
      </c>
      <c r="AC138" s="19"/>
      <c r="AD138" s="19"/>
      <c r="AE138" s="19"/>
      <c r="AF138" s="19"/>
      <c r="AG138" s="19"/>
      <c r="AH138" s="19"/>
      <c r="AI138" s="19"/>
      <c r="AJ138" s="19">
        <v>15000000</v>
      </c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36">
        <f t="shared" si="86"/>
        <v>30000000</v>
      </c>
      <c r="AY138" s="12">
        <f t="shared" si="81"/>
        <v>0</v>
      </c>
      <c r="AZ138" s="108">
        <f t="shared" si="87"/>
        <v>30000000</v>
      </c>
      <c r="BA138" s="2"/>
      <c r="BB138" s="2"/>
      <c r="BD138" s="3">
        <f t="shared" si="83"/>
        <v>0</v>
      </c>
      <c r="BE138" s="3">
        <f t="shared" si="84"/>
        <v>0</v>
      </c>
    </row>
    <row r="139" spans="1:57" ht="45" hidden="1">
      <c r="A139" s="85" t="s">
        <v>354</v>
      </c>
      <c r="B139" s="15" t="s">
        <v>467</v>
      </c>
      <c r="C139" s="15" t="s">
        <v>389</v>
      </c>
      <c r="D139" s="20" t="s">
        <v>384</v>
      </c>
      <c r="E139" s="57">
        <v>35100000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>
        <v>0</v>
      </c>
      <c r="Y139" s="5">
        <f t="shared" si="85"/>
        <v>35100000</v>
      </c>
      <c r="Z139" s="19"/>
      <c r="AA139" s="19"/>
      <c r="AB139" s="19">
        <v>3900000</v>
      </c>
      <c r="AC139" s="19"/>
      <c r="AD139" s="19">
        <v>3900000</v>
      </c>
      <c r="AE139" s="19"/>
      <c r="AF139" s="19">
        <v>3900000</v>
      </c>
      <c r="AG139" s="19"/>
      <c r="AH139" s="19">
        <v>3900000</v>
      </c>
      <c r="AI139" s="19"/>
      <c r="AJ139" s="19">
        <v>3900000</v>
      </c>
      <c r="AK139" s="19"/>
      <c r="AL139" s="19">
        <v>3900000</v>
      </c>
      <c r="AM139" s="19"/>
      <c r="AN139" s="19">
        <v>3900000</v>
      </c>
      <c r="AO139" s="19"/>
      <c r="AP139" s="19">
        <v>3900000</v>
      </c>
      <c r="AQ139" s="19"/>
      <c r="AR139" s="19">
        <v>3900000</v>
      </c>
      <c r="AS139" s="19"/>
      <c r="AT139" s="19"/>
      <c r="AU139" s="19"/>
      <c r="AV139" s="19"/>
      <c r="AW139" s="19"/>
      <c r="AX139" s="36">
        <f t="shared" si="86"/>
        <v>35100000</v>
      </c>
      <c r="AY139" s="12">
        <f t="shared" si="81"/>
        <v>0</v>
      </c>
      <c r="AZ139" s="108">
        <f t="shared" si="87"/>
        <v>35100000</v>
      </c>
      <c r="BA139" s="2"/>
      <c r="BB139" s="2"/>
      <c r="BD139" s="3">
        <f t="shared" si="83"/>
        <v>0</v>
      </c>
      <c r="BE139" s="3">
        <f t="shared" si="84"/>
        <v>0</v>
      </c>
    </row>
    <row r="140" spans="1:57" ht="22.5" hidden="1">
      <c r="A140" s="85" t="s">
        <v>355</v>
      </c>
      <c r="B140" s="15" t="s">
        <v>468</v>
      </c>
      <c r="C140" s="15" t="s">
        <v>390</v>
      </c>
      <c r="D140" s="20" t="s">
        <v>384</v>
      </c>
      <c r="E140" s="57">
        <v>29302723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>
        <v>0</v>
      </c>
      <c r="Y140" s="5">
        <f t="shared" si="85"/>
        <v>29302723</v>
      </c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>
        <v>29302723</v>
      </c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36">
        <f t="shared" si="86"/>
        <v>29302723</v>
      </c>
      <c r="AY140" s="12">
        <f t="shared" si="81"/>
        <v>0</v>
      </c>
      <c r="AZ140" s="108">
        <f t="shared" si="87"/>
        <v>29302723</v>
      </c>
      <c r="BA140" s="2"/>
      <c r="BB140" s="2"/>
      <c r="BD140" s="3">
        <f t="shared" si="83"/>
        <v>0</v>
      </c>
      <c r="BE140" s="3">
        <f t="shared" si="84"/>
        <v>0</v>
      </c>
    </row>
    <row r="141" spans="1:57" ht="22.5" hidden="1">
      <c r="A141" s="85" t="s">
        <v>356</v>
      </c>
      <c r="B141" s="15" t="s">
        <v>469</v>
      </c>
      <c r="C141" s="15" t="s">
        <v>390</v>
      </c>
      <c r="D141" s="20" t="s">
        <v>384</v>
      </c>
      <c r="E141" s="57">
        <v>18000000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2"/>
      <c r="Q141" s="11"/>
      <c r="R141" s="11"/>
      <c r="S141" s="11"/>
      <c r="T141" s="11"/>
      <c r="U141" s="11"/>
      <c r="V141" s="11"/>
      <c r="W141" s="11"/>
      <c r="X141" s="12"/>
      <c r="Y141" s="5">
        <f t="shared" si="85"/>
        <v>18000000</v>
      </c>
      <c r="Z141" s="19"/>
      <c r="AA141" s="19"/>
      <c r="AB141" s="19">
        <v>3000000</v>
      </c>
      <c r="AC141" s="19"/>
      <c r="AD141" s="19">
        <v>3000000</v>
      </c>
      <c r="AE141" s="19"/>
      <c r="AF141" s="19">
        <v>3000000</v>
      </c>
      <c r="AG141" s="19"/>
      <c r="AH141" s="19">
        <v>3000000</v>
      </c>
      <c r="AI141" s="19"/>
      <c r="AJ141" s="19">
        <v>3000000</v>
      </c>
      <c r="AK141" s="19"/>
      <c r="AL141" s="19">
        <v>3000000</v>
      </c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36">
        <f t="shared" si="86"/>
        <v>18000000</v>
      </c>
      <c r="AY141" s="12">
        <f t="shared" si="81"/>
        <v>0</v>
      </c>
      <c r="AZ141" s="108">
        <f t="shared" si="87"/>
        <v>18000000</v>
      </c>
      <c r="BA141" s="2"/>
      <c r="BB141" s="2"/>
      <c r="BD141" s="3">
        <f t="shared" si="83"/>
        <v>0</v>
      </c>
      <c r="BE141" s="3">
        <f t="shared" si="84"/>
        <v>0</v>
      </c>
    </row>
    <row r="142" spans="1:57" ht="22.5" hidden="1">
      <c r="A142" s="85" t="s">
        <v>357</v>
      </c>
      <c r="B142" s="15" t="s">
        <v>470</v>
      </c>
      <c r="C142" s="15" t="s">
        <v>391</v>
      </c>
      <c r="D142" s="20" t="s">
        <v>224</v>
      </c>
      <c r="E142" s="57">
        <v>20000000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5">
        <f t="shared" si="85"/>
        <v>20000000</v>
      </c>
      <c r="Z142" s="19"/>
      <c r="AA142" s="19"/>
      <c r="AB142" s="19">
        <v>2000000</v>
      </c>
      <c r="AC142" s="19"/>
      <c r="AD142" s="19">
        <v>2000000</v>
      </c>
      <c r="AE142" s="19"/>
      <c r="AF142" s="19">
        <v>2000000</v>
      </c>
      <c r="AG142" s="19"/>
      <c r="AH142" s="19">
        <v>2000000</v>
      </c>
      <c r="AI142" s="19"/>
      <c r="AJ142" s="19">
        <v>2000000</v>
      </c>
      <c r="AK142" s="19"/>
      <c r="AL142" s="19">
        <v>2000000</v>
      </c>
      <c r="AM142" s="19"/>
      <c r="AN142" s="19">
        <v>2000000</v>
      </c>
      <c r="AO142" s="19"/>
      <c r="AP142" s="19">
        <v>2000000</v>
      </c>
      <c r="AQ142" s="19"/>
      <c r="AR142" s="19">
        <v>2000000</v>
      </c>
      <c r="AS142" s="19"/>
      <c r="AT142" s="19">
        <v>2000000</v>
      </c>
      <c r="AU142" s="19"/>
      <c r="AV142" s="19"/>
      <c r="AW142" s="19"/>
      <c r="AX142" s="36">
        <f t="shared" si="86"/>
        <v>20000000</v>
      </c>
      <c r="AY142" s="12">
        <f t="shared" si="81"/>
        <v>0</v>
      </c>
      <c r="AZ142" s="108">
        <f t="shared" si="87"/>
        <v>20000000</v>
      </c>
      <c r="BA142" s="2"/>
      <c r="BB142" s="2"/>
      <c r="BD142" s="3">
        <f t="shared" si="83"/>
        <v>0</v>
      </c>
      <c r="BE142" s="3">
        <f t="shared" si="84"/>
        <v>0</v>
      </c>
    </row>
    <row r="143" spans="1:57" ht="22.5" hidden="1">
      <c r="A143" s="85" t="s">
        <v>358</v>
      </c>
      <c r="B143" s="15" t="s">
        <v>471</v>
      </c>
      <c r="C143" s="15" t="s">
        <v>391</v>
      </c>
      <c r="D143" s="20" t="s">
        <v>224</v>
      </c>
      <c r="E143" s="57">
        <v>45000000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5">
        <f t="shared" si="85"/>
        <v>45000000</v>
      </c>
      <c r="Z143" s="19"/>
      <c r="AA143" s="19"/>
      <c r="AB143" s="19">
        <v>7500000</v>
      </c>
      <c r="AC143" s="19"/>
      <c r="AD143" s="19">
        <v>7500000</v>
      </c>
      <c r="AE143" s="19">
        <v>3500000</v>
      </c>
      <c r="AF143" s="19">
        <v>7500000</v>
      </c>
      <c r="AG143" s="19"/>
      <c r="AH143" s="19">
        <v>7500000</v>
      </c>
      <c r="AI143" s="19"/>
      <c r="AJ143" s="19">
        <v>7500000</v>
      </c>
      <c r="AK143" s="19"/>
      <c r="AL143" s="19">
        <v>7500000</v>
      </c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36">
        <f t="shared" si="86"/>
        <v>45000000</v>
      </c>
      <c r="AY143" s="12">
        <f t="shared" si="81"/>
        <v>3500000</v>
      </c>
      <c r="AZ143" s="108">
        <f t="shared" si="87"/>
        <v>41500000</v>
      </c>
      <c r="BA143" s="2"/>
      <c r="BB143" s="2"/>
      <c r="BD143" s="3">
        <f t="shared" si="83"/>
        <v>0</v>
      </c>
      <c r="BE143" s="3">
        <f t="shared" si="84"/>
        <v>3500000</v>
      </c>
    </row>
    <row r="144" spans="1:57" ht="22.5" hidden="1">
      <c r="A144" s="85" t="s">
        <v>316</v>
      </c>
      <c r="B144" s="15" t="s">
        <v>471</v>
      </c>
      <c r="C144" s="15" t="s">
        <v>391</v>
      </c>
      <c r="D144" s="20" t="s">
        <v>384</v>
      </c>
      <c r="E144" s="57">
        <v>464400000</v>
      </c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2">
        <v>2400000</v>
      </c>
      <c r="Y144" s="5">
        <f t="shared" si="85"/>
        <v>466800000</v>
      </c>
      <c r="Z144" s="19"/>
      <c r="AA144" s="19"/>
      <c r="AB144" s="19">
        <v>58050000</v>
      </c>
      <c r="AC144" s="19"/>
      <c r="AD144" s="19">
        <v>58050000</v>
      </c>
      <c r="AE144" s="19">
        <v>10400000</v>
      </c>
      <c r="AF144" s="19">
        <v>58050000</v>
      </c>
      <c r="AG144" s="19"/>
      <c r="AH144" s="19">
        <v>58050000</v>
      </c>
      <c r="AI144" s="19"/>
      <c r="AJ144" s="19">
        <v>58050000</v>
      </c>
      <c r="AK144" s="19"/>
      <c r="AL144" s="19">
        <v>58050000</v>
      </c>
      <c r="AM144" s="19"/>
      <c r="AN144" s="19">
        <v>58050000</v>
      </c>
      <c r="AO144" s="19"/>
      <c r="AP144" s="19">
        <v>58050000</v>
      </c>
      <c r="AQ144" s="19"/>
      <c r="AR144" s="19">
        <v>2400000</v>
      </c>
      <c r="AS144" s="19"/>
      <c r="AT144" s="19"/>
      <c r="AU144" s="19"/>
      <c r="AV144" s="19"/>
      <c r="AW144" s="19"/>
      <c r="AX144" s="36">
        <f t="shared" si="86"/>
        <v>466800000</v>
      </c>
      <c r="AY144" s="12">
        <f t="shared" si="81"/>
        <v>10400000</v>
      </c>
      <c r="AZ144" s="108">
        <f t="shared" si="87"/>
        <v>456400000</v>
      </c>
      <c r="BA144" s="2"/>
      <c r="BB144" s="2"/>
      <c r="BD144" s="3">
        <f t="shared" si="83"/>
        <v>0</v>
      </c>
      <c r="BE144" s="3">
        <f t="shared" si="84"/>
        <v>10400000</v>
      </c>
    </row>
    <row r="145" spans="1:57" ht="22.5" hidden="1">
      <c r="A145" s="85" t="s">
        <v>317</v>
      </c>
      <c r="B145" s="15" t="s">
        <v>472</v>
      </c>
      <c r="C145" s="15" t="s">
        <v>391</v>
      </c>
      <c r="D145" s="20" t="s">
        <v>384</v>
      </c>
      <c r="E145" s="57">
        <v>592200000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2">
        <v>39000000</v>
      </c>
      <c r="Q145" s="11"/>
      <c r="R145" s="11"/>
      <c r="S145" s="11"/>
      <c r="T145" s="11"/>
      <c r="U145" s="11"/>
      <c r="V145" s="11"/>
      <c r="W145" s="11"/>
      <c r="X145" s="11"/>
      <c r="Y145" s="5">
        <f t="shared" si="85"/>
        <v>553200000</v>
      </c>
      <c r="Z145" s="19"/>
      <c r="AA145" s="19"/>
      <c r="AB145" s="19">
        <v>74025000</v>
      </c>
      <c r="AC145" s="19"/>
      <c r="AD145" s="19">
        <v>46000000</v>
      </c>
      <c r="AE145" s="19">
        <v>46000000</v>
      </c>
      <c r="AF145" s="19">
        <v>70025000</v>
      </c>
      <c r="AG145" s="19"/>
      <c r="AH145" s="19">
        <v>70025000</v>
      </c>
      <c r="AI145" s="19"/>
      <c r="AJ145" s="19">
        <v>74025000</v>
      </c>
      <c r="AK145" s="19"/>
      <c r="AL145" s="19">
        <v>71050000</v>
      </c>
      <c r="AM145" s="19"/>
      <c r="AN145" s="19">
        <v>74025000</v>
      </c>
      <c r="AO145" s="19"/>
      <c r="AP145" s="19">
        <v>74025000</v>
      </c>
      <c r="AQ145" s="19"/>
      <c r="AR145" s="19"/>
      <c r="AS145" s="19"/>
      <c r="AT145" s="19"/>
      <c r="AU145" s="19"/>
      <c r="AV145" s="19"/>
      <c r="AW145" s="19"/>
      <c r="AX145" s="36">
        <f t="shared" si="86"/>
        <v>553200000</v>
      </c>
      <c r="AY145" s="12">
        <f t="shared" si="81"/>
        <v>46000000</v>
      </c>
      <c r="AZ145" s="108">
        <f t="shared" si="87"/>
        <v>507200000</v>
      </c>
      <c r="BA145" s="2"/>
      <c r="BB145" s="2"/>
      <c r="BD145" s="3">
        <f t="shared" si="83"/>
        <v>0</v>
      </c>
      <c r="BE145" s="3">
        <f t="shared" si="84"/>
        <v>46000000</v>
      </c>
    </row>
    <row r="146" spans="1:57" ht="22.5" hidden="1">
      <c r="A146" s="85" t="s">
        <v>318</v>
      </c>
      <c r="B146" s="15" t="s">
        <v>473</v>
      </c>
      <c r="C146" s="15" t="s">
        <v>391</v>
      </c>
      <c r="D146" s="20" t="s">
        <v>384</v>
      </c>
      <c r="E146" s="57">
        <v>144000000</v>
      </c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5">
        <f t="shared" si="85"/>
        <v>144000000</v>
      </c>
      <c r="Z146" s="19"/>
      <c r="AA146" s="19"/>
      <c r="AB146" s="19">
        <v>24000000</v>
      </c>
      <c r="AC146" s="19"/>
      <c r="AD146" s="19">
        <v>24000000</v>
      </c>
      <c r="AE146" s="19">
        <v>11500000</v>
      </c>
      <c r="AF146" s="19">
        <v>24000000</v>
      </c>
      <c r="AG146" s="19"/>
      <c r="AH146" s="19">
        <v>24000000</v>
      </c>
      <c r="AI146" s="19"/>
      <c r="AJ146" s="19">
        <v>24000000</v>
      </c>
      <c r="AK146" s="19"/>
      <c r="AL146" s="19">
        <v>24000000</v>
      </c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36">
        <f t="shared" si="86"/>
        <v>144000000</v>
      </c>
      <c r="AY146" s="12">
        <f t="shared" si="81"/>
        <v>11500000</v>
      </c>
      <c r="AZ146" s="108">
        <f t="shared" si="87"/>
        <v>132500000</v>
      </c>
      <c r="BA146" s="2"/>
      <c r="BB146" s="2"/>
      <c r="BD146" s="3">
        <f t="shared" si="83"/>
        <v>0</v>
      </c>
      <c r="BE146" s="3">
        <f t="shared" si="84"/>
        <v>11500000</v>
      </c>
    </row>
    <row r="147" spans="1:57" ht="22.5" hidden="1">
      <c r="A147" s="85" t="s">
        <v>319</v>
      </c>
      <c r="B147" s="15" t="s">
        <v>474</v>
      </c>
      <c r="C147" s="15" t="s">
        <v>391</v>
      </c>
      <c r="D147" s="20" t="s">
        <v>384</v>
      </c>
      <c r="E147" s="69">
        <v>14400000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2">
        <v>21600000</v>
      </c>
      <c r="Y147" s="5">
        <f t="shared" si="85"/>
        <v>36000000</v>
      </c>
      <c r="Z147" s="19"/>
      <c r="AA147" s="19"/>
      <c r="AB147" s="19">
        <v>2400000</v>
      </c>
      <c r="AC147" s="19"/>
      <c r="AD147" s="19">
        <v>2400000</v>
      </c>
      <c r="AE147" s="19"/>
      <c r="AF147" s="19">
        <v>2400000</v>
      </c>
      <c r="AG147" s="19"/>
      <c r="AH147" s="19">
        <v>2400000</v>
      </c>
      <c r="AI147" s="19"/>
      <c r="AJ147" s="19">
        <v>2400000</v>
      </c>
      <c r="AK147" s="19"/>
      <c r="AL147" s="19">
        <v>6000000</v>
      </c>
      <c r="AM147" s="19"/>
      <c r="AN147" s="19">
        <v>3600000</v>
      </c>
      <c r="AO147" s="19"/>
      <c r="AP147" s="19">
        <v>3600000</v>
      </c>
      <c r="AQ147" s="19"/>
      <c r="AR147" s="19">
        <v>3600000</v>
      </c>
      <c r="AS147" s="19"/>
      <c r="AT147" s="19">
        <v>3600000</v>
      </c>
      <c r="AU147" s="19"/>
      <c r="AV147" s="19">
        <v>3600000</v>
      </c>
      <c r="AW147" s="19"/>
      <c r="AX147" s="36">
        <f t="shared" si="86"/>
        <v>36000000</v>
      </c>
      <c r="AY147" s="12">
        <f t="shared" si="81"/>
        <v>0</v>
      </c>
      <c r="AZ147" s="108">
        <f t="shared" si="87"/>
        <v>36000000</v>
      </c>
      <c r="BA147" s="2"/>
      <c r="BB147" s="2"/>
      <c r="BD147" s="3">
        <f t="shared" si="83"/>
        <v>0</v>
      </c>
      <c r="BE147" s="3">
        <f t="shared" si="84"/>
        <v>0</v>
      </c>
    </row>
    <row r="148" spans="1:57" ht="22.5" hidden="1">
      <c r="A148" s="85" t="s">
        <v>320</v>
      </c>
      <c r="B148" s="15" t="s">
        <v>475</v>
      </c>
      <c r="C148" s="15" t="s">
        <v>391</v>
      </c>
      <c r="D148" s="20" t="s">
        <v>224</v>
      </c>
      <c r="E148" s="69">
        <v>157200000</v>
      </c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2"/>
      <c r="Q148" s="11"/>
      <c r="R148" s="11"/>
      <c r="S148" s="11"/>
      <c r="T148" s="11"/>
      <c r="U148" s="11"/>
      <c r="V148" s="11"/>
      <c r="W148" s="11"/>
      <c r="X148" s="12"/>
      <c r="Y148" s="5">
        <f t="shared" si="85"/>
        <v>157200000</v>
      </c>
      <c r="Z148" s="19"/>
      <c r="AA148" s="19"/>
      <c r="AB148" s="19">
        <v>26200000</v>
      </c>
      <c r="AC148" s="19"/>
      <c r="AD148" s="19">
        <v>26200000</v>
      </c>
      <c r="AE148" s="19">
        <v>17000000</v>
      </c>
      <c r="AF148" s="19">
        <v>26200000</v>
      </c>
      <c r="AG148" s="19"/>
      <c r="AH148" s="19">
        <v>26200000</v>
      </c>
      <c r="AI148" s="19"/>
      <c r="AJ148" s="19">
        <v>26200000</v>
      </c>
      <c r="AK148" s="19"/>
      <c r="AL148" s="19">
        <v>26200000</v>
      </c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36">
        <f t="shared" si="86"/>
        <v>157200000</v>
      </c>
      <c r="AY148" s="12">
        <f t="shared" si="81"/>
        <v>17000000</v>
      </c>
      <c r="AZ148" s="108">
        <f t="shared" si="87"/>
        <v>140200000</v>
      </c>
      <c r="BA148" s="2"/>
      <c r="BB148" s="2"/>
      <c r="BD148" s="3">
        <f t="shared" si="83"/>
        <v>0</v>
      </c>
      <c r="BE148" s="3">
        <f t="shared" si="84"/>
        <v>17000000</v>
      </c>
    </row>
    <row r="149" spans="1:57" ht="22.5" hidden="1">
      <c r="A149" s="85" t="s">
        <v>321</v>
      </c>
      <c r="B149" s="15" t="s">
        <v>476</v>
      </c>
      <c r="C149" s="15" t="s">
        <v>391</v>
      </c>
      <c r="D149" s="20" t="s">
        <v>384</v>
      </c>
      <c r="E149" s="69">
        <v>108000000</v>
      </c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2"/>
      <c r="Q149" s="11"/>
      <c r="R149" s="11"/>
      <c r="S149" s="11"/>
      <c r="T149" s="11"/>
      <c r="U149" s="11"/>
      <c r="V149" s="11"/>
      <c r="W149" s="11"/>
      <c r="X149" s="12"/>
      <c r="Y149" s="5">
        <f t="shared" si="85"/>
        <v>108000000</v>
      </c>
      <c r="Z149" s="19"/>
      <c r="AA149" s="19"/>
      <c r="AB149" s="19">
        <v>18000000</v>
      </c>
      <c r="AC149" s="19"/>
      <c r="AD149" s="19">
        <v>18000000</v>
      </c>
      <c r="AE149" s="19"/>
      <c r="AF149" s="19">
        <v>18000000</v>
      </c>
      <c r="AG149" s="19"/>
      <c r="AH149" s="19">
        <v>18000000</v>
      </c>
      <c r="AI149" s="19"/>
      <c r="AJ149" s="19">
        <v>18000000</v>
      </c>
      <c r="AK149" s="19"/>
      <c r="AL149" s="19">
        <v>18000000</v>
      </c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36">
        <f t="shared" si="86"/>
        <v>108000000</v>
      </c>
      <c r="AY149" s="12">
        <f t="shared" si="81"/>
        <v>0</v>
      </c>
      <c r="AZ149" s="108">
        <f t="shared" si="87"/>
        <v>108000000</v>
      </c>
      <c r="BA149" s="2"/>
      <c r="BB149" s="2"/>
      <c r="BD149" s="3">
        <f t="shared" si="83"/>
        <v>0</v>
      </c>
      <c r="BE149" s="3">
        <f t="shared" si="84"/>
        <v>0</v>
      </c>
    </row>
    <row r="150" spans="1:57" ht="22.5" hidden="1">
      <c r="A150" s="85" t="s">
        <v>322</v>
      </c>
      <c r="B150" s="15" t="s">
        <v>477</v>
      </c>
      <c r="C150" s="15" t="s">
        <v>391</v>
      </c>
      <c r="D150" s="20" t="s">
        <v>384</v>
      </c>
      <c r="E150" s="57">
        <v>30000000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2"/>
      <c r="Y150" s="5">
        <f t="shared" si="85"/>
        <v>30000000</v>
      </c>
      <c r="Z150" s="19"/>
      <c r="AA150" s="19"/>
      <c r="AB150" s="19"/>
      <c r="AC150" s="19"/>
      <c r="AD150" s="19"/>
      <c r="AE150" s="19"/>
      <c r="AF150" s="19"/>
      <c r="AG150" s="19"/>
      <c r="AH150" s="19">
        <v>10000000</v>
      </c>
      <c r="AI150" s="19"/>
      <c r="AJ150" s="19">
        <v>10000000</v>
      </c>
      <c r="AK150" s="19"/>
      <c r="AL150" s="19">
        <v>10000000</v>
      </c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36">
        <f t="shared" si="86"/>
        <v>30000000</v>
      </c>
      <c r="AY150" s="12">
        <f t="shared" si="81"/>
        <v>0</v>
      </c>
      <c r="AZ150" s="108">
        <f t="shared" si="87"/>
        <v>30000000</v>
      </c>
      <c r="BA150" s="2"/>
      <c r="BB150" s="2"/>
      <c r="BD150" s="3">
        <f t="shared" si="83"/>
        <v>0</v>
      </c>
      <c r="BE150" s="3">
        <f t="shared" si="84"/>
        <v>0</v>
      </c>
    </row>
    <row r="151" spans="1:57" ht="22.5" hidden="1">
      <c r="A151" s="85" t="s">
        <v>323</v>
      </c>
      <c r="B151" s="15" t="s">
        <v>478</v>
      </c>
      <c r="C151" s="15" t="s">
        <v>391</v>
      </c>
      <c r="D151" s="20" t="s">
        <v>384</v>
      </c>
      <c r="E151" s="69">
        <v>15000000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5">
        <f t="shared" si="85"/>
        <v>15000000</v>
      </c>
      <c r="Z151" s="19">
        <v>0</v>
      </c>
      <c r="AA151" s="19"/>
      <c r="AB151" s="19">
        <v>2500000</v>
      </c>
      <c r="AC151" s="19"/>
      <c r="AD151" s="19">
        <v>2500000</v>
      </c>
      <c r="AE151" s="19"/>
      <c r="AF151" s="19">
        <v>2500000</v>
      </c>
      <c r="AG151" s="19"/>
      <c r="AH151" s="19">
        <v>2500000</v>
      </c>
      <c r="AI151" s="19"/>
      <c r="AJ151" s="19">
        <v>2500000</v>
      </c>
      <c r="AK151" s="19"/>
      <c r="AL151" s="19">
        <v>2500000</v>
      </c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36">
        <f t="shared" si="86"/>
        <v>15000000</v>
      </c>
      <c r="AY151" s="12">
        <f t="shared" si="81"/>
        <v>0</v>
      </c>
      <c r="AZ151" s="108">
        <f t="shared" si="87"/>
        <v>15000000</v>
      </c>
      <c r="BA151" s="2"/>
      <c r="BB151" s="2"/>
      <c r="BD151" s="3">
        <f t="shared" si="83"/>
        <v>0</v>
      </c>
      <c r="BE151" s="3">
        <f t="shared" si="84"/>
        <v>0</v>
      </c>
    </row>
    <row r="152" spans="1:57" ht="22.5" hidden="1">
      <c r="A152" s="85" t="s">
        <v>324</v>
      </c>
      <c r="B152" s="15" t="s">
        <v>479</v>
      </c>
      <c r="C152" s="15" t="s">
        <v>391</v>
      </c>
      <c r="D152" s="20" t="s">
        <v>384</v>
      </c>
      <c r="E152" s="69">
        <v>33000000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1"/>
      <c r="R152" s="11"/>
      <c r="S152" s="11"/>
      <c r="T152" s="11"/>
      <c r="U152" s="11"/>
      <c r="V152" s="11"/>
      <c r="W152" s="11"/>
      <c r="X152" s="12"/>
      <c r="Y152" s="5">
        <f t="shared" si="85"/>
        <v>33000000</v>
      </c>
      <c r="Z152" s="19">
        <v>0</v>
      </c>
      <c r="AA152" s="19"/>
      <c r="AB152" s="19">
        <v>5500000</v>
      </c>
      <c r="AC152" s="19"/>
      <c r="AD152" s="19">
        <v>5500000</v>
      </c>
      <c r="AE152" s="19"/>
      <c r="AF152" s="19">
        <v>5500000</v>
      </c>
      <c r="AG152" s="19"/>
      <c r="AH152" s="19">
        <v>5500000</v>
      </c>
      <c r="AI152" s="19"/>
      <c r="AJ152" s="19">
        <v>5500000</v>
      </c>
      <c r="AK152" s="19"/>
      <c r="AL152" s="19">
        <v>5500000</v>
      </c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36">
        <f t="shared" si="86"/>
        <v>33000000</v>
      </c>
      <c r="AY152" s="12">
        <f t="shared" si="81"/>
        <v>0</v>
      </c>
      <c r="AZ152" s="108">
        <f t="shared" si="87"/>
        <v>33000000</v>
      </c>
      <c r="BA152" s="2"/>
      <c r="BB152" s="2"/>
      <c r="BD152" s="3">
        <f t="shared" si="83"/>
        <v>0</v>
      </c>
      <c r="BE152" s="3">
        <f t="shared" si="84"/>
        <v>0</v>
      </c>
    </row>
    <row r="153" spans="1:57" ht="22.5" hidden="1">
      <c r="A153" s="85" t="s">
        <v>325</v>
      </c>
      <c r="B153" s="15" t="s">
        <v>480</v>
      </c>
      <c r="C153" s="15" t="s">
        <v>392</v>
      </c>
      <c r="D153" s="20" t="s">
        <v>384</v>
      </c>
      <c r="E153" s="69">
        <v>135000000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5">
        <f t="shared" si="85"/>
        <v>135000000</v>
      </c>
      <c r="Z153" s="19"/>
      <c r="AA153" s="19"/>
      <c r="AB153" s="19">
        <v>22500000</v>
      </c>
      <c r="AC153" s="19"/>
      <c r="AD153" s="19">
        <v>22500000</v>
      </c>
      <c r="AE153" s="19"/>
      <c r="AF153" s="19">
        <v>22500000</v>
      </c>
      <c r="AG153" s="19"/>
      <c r="AH153" s="19">
        <v>22500000</v>
      </c>
      <c r="AI153" s="19"/>
      <c r="AJ153" s="19">
        <v>22500000</v>
      </c>
      <c r="AK153" s="19"/>
      <c r="AL153" s="19">
        <v>22500000</v>
      </c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36">
        <f t="shared" si="86"/>
        <v>135000000</v>
      </c>
      <c r="AY153" s="12">
        <f t="shared" si="81"/>
        <v>0</v>
      </c>
      <c r="AZ153" s="108">
        <f t="shared" si="87"/>
        <v>135000000</v>
      </c>
      <c r="BA153" s="2"/>
      <c r="BB153" s="2"/>
      <c r="BD153" s="3">
        <f t="shared" si="83"/>
        <v>0</v>
      </c>
      <c r="BE153" s="3">
        <f t="shared" si="84"/>
        <v>0</v>
      </c>
    </row>
    <row r="154" spans="1:57" ht="22.5" hidden="1">
      <c r="A154" s="85" t="s">
        <v>326</v>
      </c>
      <c r="B154" s="15" t="s">
        <v>481</v>
      </c>
      <c r="C154" s="15" t="s">
        <v>392</v>
      </c>
      <c r="D154" s="20" t="s">
        <v>384</v>
      </c>
      <c r="E154" s="69">
        <v>417000000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1"/>
      <c r="R154" s="11"/>
      <c r="S154" s="11"/>
      <c r="T154" s="11"/>
      <c r="U154" s="11"/>
      <c r="V154" s="11"/>
      <c r="W154" s="11"/>
      <c r="X154" s="11"/>
      <c r="Y154" s="5">
        <f t="shared" si="85"/>
        <v>417000000</v>
      </c>
      <c r="Z154" s="19"/>
      <c r="AA154" s="19"/>
      <c r="AB154" s="19">
        <v>52125000</v>
      </c>
      <c r="AC154" s="19"/>
      <c r="AD154" s="19">
        <v>52125000</v>
      </c>
      <c r="AE154" s="19"/>
      <c r="AF154" s="19">
        <v>52125000</v>
      </c>
      <c r="AG154" s="19"/>
      <c r="AH154" s="19">
        <v>52125000</v>
      </c>
      <c r="AI154" s="19"/>
      <c r="AJ154" s="19">
        <v>52125000</v>
      </c>
      <c r="AK154" s="19"/>
      <c r="AL154" s="19">
        <v>52125000</v>
      </c>
      <c r="AM154" s="19"/>
      <c r="AN154" s="19">
        <v>52125000</v>
      </c>
      <c r="AO154" s="19"/>
      <c r="AP154" s="19">
        <v>52125000</v>
      </c>
      <c r="AQ154" s="19"/>
      <c r="AR154" s="19"/>
      <c r="AS154" s="19"/>
      <c r="AT154" s="19"/>
      <c r="AU154" s="19"/>
      <c r="AV154" s="19"/>
      <c r="AW154" s="19"/>
      <c r="AX154" s="36">
        <f t="shared" si="86"/>
        <v>417000000</v>
      </c>
      <c r="AY154" s="12">
        <f t="shared" si="81"/>
        <v>0</v>
      </c>
      <c r="AZ154" s="108">
        <f t="shared" si="87"/>
        <v>417000000</v>
      </c>
      <c r="BA154" s="2"/>
      <c r="BB154" s="2"/>
      <c r="BD154" s="3">
        <f t="shared" si="83"/>
        <v>0</v>
      </c>
      <c r="BE154" s="3">
        <f t="shared" si="84"/>
        <v>0</v>
      </c>
    </row>
    <row r="155" spans="1:57" ht="22.5" hidden="1">
      <c r="A155" s="85" t="s">
        <v>327</v>
      </c>
      <c r="B155" s="15" t="s">
        <v>482</v>
      </c>
      <c r="C155" s="15" t="s">
        <v>392</v>
      </c>
      <c r="D155" s="20" t="s">
        <v>384</v>
      </c>
      <c r="E155" s="69">
        <v>555400000</v>
      </c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2"/>
      <c r="Q155" s="11"/>
      <c r="R155" s="11"/>
      <c r="S155" s="11"/>
      <c r="T155" s="11"/>
      <c r="U155" s="11"/>
      <c r="V155" s="11"/>
      <c r="W155" s="11"/>
      <c r="X155" s="12"/>
      <c r="Y155" s="5">
        <f t="shared" si="85"/>
        <v>555400000</v>
      </c>
      <c r="Z155" s="19"/>
      <c r="AA155" s="19"/>
      <c r="AB155" s="19">
        <v>69425000</v>
      </c>
      <c r="AC155" s="19">
        <v>37400000</v>
      </c>
      <c r="AD155" s="19">
        <v>69425000</v>
      </c>
      <c r="AE155" s="19">
        <v>32600000</v>
      </c>
      <c r="AF155" s="19">
        <v>69425000</v>
      </c>
      <c r="AG155" s="19"/>
      <c r="AH155" s="19">
        <v>69425000</v>
      </c>
      <c r="AI155" s="19"/>
      <c r="AJ155" s="19">
        <v>69425000</v>
      </c>
      <c r="AK155" s="19"/>
      <c r="AL155" s="19">
        <v>69425000</v>
      </c>
      <c r="AM155" s="19"/>
      <c r="AN155" s="19">
        <v>69425000</v>
      </c>
      <c r="AO155" s="19"/>
      <c r="AP155" s="19">
        <v>69425000</v>
      </c>
      <c r="AQ155" s="19"/>
      <c r="AR155" s="19"/>
      <c r="AS155" s="19"/>
      <c r="AT155" s="19"/>
      <c r="AU155" s="19"/>
      <c r="AV155" s="19"/>
      <c r="AW155" s="19"/>
      <c r="AX155" s="36">
        <f t="shared" si="86"/>
        <v>555400000</v>
      </c>
      <c r="AY155" s="12">
        <f t="shared" si="81"/>
        <v>70000000</v>
      </c>
      <c r="AZ155" s="108">
        <f t="shared" si="87"/>
        <v>485400000</v>
      </c>
      <c r="BA155" s="2"/>
      <c r="BB155" s="2"/>
      <c r="BD155" s="3">
        <f t="shared" si="83"/>
        <v>0</v>
      </c>
      <c r="BE155" s="3">
        <f t="shared" si="84"/>
        <v>70000000</v>
      </c>
    </row>
    <row r="156" spans="1:57" ht="22.5" hidden="1">
      <c r="A156" s="85" t="s">
        <v>328</v>
      </c>
      <c r="B156" s="15" t="s">
        <v>483</v>
      </c>
      <c r="C156" s="15" t="s">
        <v>392</v>
      </c>
      <c r="D156" s="20" t="s">
        <v>384</v>
      </c>
      <c r="E156" s="57">
        <v>80000000</v>
      </c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5">
        <f t="shared" si="85"/>
        <v>80000000</v>
      </c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>
        <v>20000000</v>
      </c>
      <c r="AM156" s="19"/>
      <c r="AN156" s="19">
        <v>20000000</v>
      </c>
      <c r="AO156" s="19"/>
      <c r="AP156" s="19">
        <v>20000000</v>
      </c>
      <c r="AQ156" s="19"/>
      <c r="AR156" s="19">
        <v>20000000</v>
      </c>
      <c r="AS156" s="19"/>
      <c r="AT156" s="19"/>
      <c r="AU156" s="19"/>
      <c r="AV156" s="19"/>
      <c r="AW156" s="19"/>
      <c r="AX156" s="36">
        <f t="shared" si="86"/>
        <v>80000000</v>
      </c>
      <c r="AY156" s="12">
        <f t="shared" si="81"/>
        <v>0</v>
      </c>
      <c r="AZ156" s="108">
        <f t="shared" si="87"/>
        <v>80000000</v>
      </c>
      <c r="BA156" s="2"/>
      <c r="BB156" s="2"/>
      <c r="BD156" s="3">
        <f t="shared" si="83"/>
        <v>0</v>
      </c>
      <c r="BE156" s="3">
        <f t="shared" si="84"/>
        <v>0</v>
      </c>
    </row>
    <row r="157" spans="1:57" ht="22.5" hidden="1">
      <c r="A157" s="85" t="s">
        <v>329</v>
      </c>
      <c r="B157" s="15" t="s">
        <v>484</v>
      </c>
      <c r="C157" s="15" t="s">
        <v>392</v>
      </c>
      <c r="D157" s="20" t="s">
        <v>384</v>
      </c>
      <c r="E157" s="57">
        <v>46600000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5">
        <f t="shared" si="85"/>
        <v>46600000</v>
      </c>
      <c r="Z157" s="19"/>
      <c r="AA157" s="19"/>
      <c r="AB157" s="19">
        <v>7766667</v>
      </c>
      <c r="AC157" s="19"/>
      <c r="AD157" s="19">
        <v>7766667</v>
      </c>
      <c r="AE157" s="19"/>
      <c r="AF157" s="19">
        <v>7766667</v>
      </c>
      <c r="AG157" s="19"/>
      <c r="AH157" s="19">
        <v>7766667</v>
      </c>
      <c r="AI157" s="19"/>
      <c r="AJ157" s="19">
        <v>7766667</v>
      </c>
      <c r="AK157" s="19"/>
      <c r="AL157" s="19">
        <v>7766665</v>
      </c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36">
        <f t="shared" si="86"/>
        <v>46600000</v>
      </c>
      <c r="AY157" s="12">
        <f t="shared" si="81"/>
        <v>0</v>
      </c>
      <c r="AZ157" s="108">
        <f t="shared" si="87"/>
        <v>46600000</v>
      </c>
      <c r="BA157" s="2"/>
      <c r="BB157" s="2"/>
      <c r="BD157" s="3">
        <f t="shared" si="83"/>
        <v>0</v>
      </c>
      <c r="BE157" s="3">
        <f t="shared" si="84"/>
        <v>0</v>
      </c>
    </row>
    <row r="158" spans="1:57" ht="22.5" hidden="1">
      <c r="A158" s="85" t="s">
        <v>330</v>
      </c>
      <c r="B158" s="15" t="s">
        <v>485</v>
      </c>
      <c r="C158" s="15" t="s">
        <v>392</v>
      </c>
      <c r="D158" s="20" t="s">
        <v>384</v>
      </c>
      <c r="E158" s="57">
        <v>18516300</v>
      </c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2"/>
      <c r="Q158" s="11"/>
      <c r="R158" s="11"/>
      <c r="S158" s="11"/>
      <c r="T158" s="11"/>
      <c r="U158" s="11"/>
      <c r="V158" s="11"/>
      <c r="W158" s="11"/>
      <c r="X158" s="11"/>
      <c r="Y158" s="5">
        <f t="shared" si="85"/>
        <v>18516300</v>
      </c>
      <c r="Z158" s="19"/>
      <c r="AA158" s="19"/>
      <c r="AB158" s="19">
        <v>3086050</v>
      </c>
      <c r="AC158" s="19"/>
      <c r="AD158" s="19">
        <v>3086050</v>
      </c>
      <c r="AE158" s="19"/>
      <c r="AF158" s="19">
        <v>3086050</v>
      </c>
      <c r="AG158" s="19"/>
      <c r="AH158" s="19">
        <v>3086050</v>
      </c>
      <c r="AI158" s="19"/>
      <c r="AJ158" s="19">
        <v>3086050</v>
      </c>
      <c r="AK158" s="19"/>
      <c r="AL158" s="19">
        <v>3086050</v>
      </c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36">
        <f t="shared" si="86"/>
        <v>18516300</v>
      </c>
      <c r="AY158" s="12">
        <f t="shared" si="81"/>
        <v>0</v>
      </c>
      <c r="AZ158" s="108">
        <f t="shared" si="87"/>
        <v>18516300</v>
      </c>
      <c r="BA158" s="2"/>
      <c r="BB158" s="2"/>
      <c r="BD158" s="3">
        <f t="shared" si="83"/>
        <v>0</v>
      </c>
      <c r="BE158" s="3">
        <f t="shared" si="84"/>
        <v>0</v>
      </c>
    </row>
    <row r="159" spans="1:57" ht="22.5" hidden="1">
      <c r="A159" s="85" t="s">
        <v>331</v>
      </c>
      <c r="B159" s="15" t="s">
        <v>486</v>
      </c>
      <c r="C159" s="15" t="s">
        <v>392</v>
      </c>
      <c r="D159" s="20" t="s">
        <v>384</v>
      </c>
      <c r="E159" s="57">
        <v>48600000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5">
        <f t="shared" si="85"/>
        <v>48600000</v>
      </c>
      <c r="Z159" s="19"/>
      <c r="AA159" s="19"/>
      <c r="AB159" s="19">
        <v>8100000</v>
      </c>
      <c r="AC159" s="19"/>
      <c r="AD159" s="19">
        <v>8100000</v>
      </c>
      <c r="AE159" s="19"/>
      <c r="AF159" s="19">
        <v>8100000</v>
      </c>
      <c r="AG159" s="19"/>
      <c r="AH159" s="19">
        <v>8100000</v>
      </c>
      <c r="AI159" s="19"/>
      <c r="AJ159" s="19">
        <v>8100000</v>
      </c>
      <c r="AK159" s="19"/>
      <c r="AL159" s="19">
        <v>8100000</v>
      </c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36">
        <f t="shared" si="86"/>
        <v>48600000</v>
      </c>
      <c r="AY159" s="12">
        <f t="shared" si="81"/>
        <v>0</v>
      </c>
      <c r="AZ159" s="108">
        <f t="shared" si="87"/>
        <v>48600000</v>
      </c>
      <c r="BA159" s="2"/>
      <c r="BB159" s="2"/>
      <c r="BD159" s="3">
        <f t="shared" si="83"/>
        <v>0</v>
      </c>
      <c r="BE159" s="3">
        <f t="shared" si="84"/>
        <v>0</v>
      </c>
    </row>
    <row r="160" spans="1:57" ht="22.5" hidden="1">
      <c r="A160" s="85" t="s">
        <v>332</v>
      </c>
      <c r="B160" s="15" t="s">
        <v>487</v>
      </c>
      <c r="C160" s="15" t="s">
        <v>392</v>
      </c>
      <c r="D160" s="20" t="s">
        <v>384</v>
      </c>
      <c r="E160" s="57">
        <v>403200000</v>
      </c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2"/>
      <c r="Y160" s="5">
        <f t="shared" si="85"/>
        <v>403200000</v>
      </c>
      <c r="Z160" s="19">
        <v>134400000</v>
      </c>
      <c r="AA160" s="19"/>
      <c r="AB160" s="19">
        <v>134400000</v>
      </c>
      <c r="AC160" s="19"/>
      <c r="AD160" s="19">
        <v>134400000</v>
      </c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36">
        <f t="shared" si="86"/>
        <v>403200000</v>
      </c>
      <c r="AY160" s="12">
        <f t="shared" si="81"/>
        <v>0</v>
      </c>
      <c r="AZ160" s="108">
        <f t="shared" si="87"/>
        <v>403200000</v>
      </c>
      <c r="BA160" s="2"/>
      <c r="BB160" s="2"/>
      <c r="BD160" s="3">
        <f t="shared" si="83"/>
        <v>0</v>
      </c>
      <c r="BE160" s="3">
        <f t="shared" si="84"/>
        <v>0</v>
      </c>
    </row>
    <row r="161" spans="1:57" ht="22.5" hidden="1">
      <c r="A161" s="85" t="s">
        <v>333</v>
      </c>
      <c r="B161" s="15" t="s">
        <v>488</v>
      </c>
      <c r="C161" s="15" t="s">
        <v>392</v>
      </c>
      <c r="D161" s="20" t="s">
        <v>384</v>
      </c>
      <c r="E161" s="57">
        <v>50000000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85"/>
        <v>50000000</v>
      </c>
      <c r="Z161" s="36"/>
      <c r="AA161" s="36"/>
      <c r="AB161" s="36">
        <v>4545455</v>
      </c>
      <c r="AC161" s="36"/>
      <c r="AD161" s="36">
        <v>4545455</v>
      </c>
      <c r="AE161" s="36"/>
      <c r="AF161" s="36">
        <v>4545455</v>
      </c>
      <c r="AG161" s="36"/>
      <c r="AH161" s="36">
        <v>4545455</v>
      </c>
      <c r="AI161" s="36"/>
      <c r="AJ161" s="36">
        <v>4545455</v>
      </c>
      <c r="AK161" s="36"/>
      <c r="AL161" s="36">
        <v>4545455</v>
      </c>
      <c r="AM161" s="36"/>
      <c r="AN161" s="36">
        <v>4545455</v>
      </c>
      <c r="AO161" s="36"/>
      <c r="AP161" s="36">
        <v>4545455</v>
      </c>
      <c r="AQ161" s="36"/>
      <c r="AR161" s="36">
        <v>4545455</v>
      </c>
      <c r="AS161" s="36"/>
      <c r="AT161" s="36">
        <v>4545455</v>
      </c>
      <c r="AU161" s="36"/>
      <c r="AV161" s="36">
        <v>4545450</v>
      </c>
      <c r="AW161" s="36"/>
      <c r="AX161" s="36">
        <f t="shared" si="86"/>
        <v>50000000</v>
      </c>
      <c r="AY161" s="12">
        <f t="shared" si="81"/>
        <v>0</v>
      </c>
      <c r="AZ161" s="98">
        <f aca="true" t="shared" si="88" ref="AZ161:AZ174">+Y161-AY161</f>
        <v>50000000</v>
      </c>
      <c r="BB161" s="35">
        <f>+Y161-AX161</f>
        <v>0</v>
      </c>
      <c r="BD161" s="3">
        <f t="shared" si="83"/>
        <v>0</v>
      </c>
      <c r="BE161" s="3">
        <f t="shared" si="84"/>
        <v>0</v>
      </c>
    </row>
    <row r="162" spans="1:57" ht="22.5" hidden="1">
      <c r="A162" s="85" t="s">
        <v>334</v>
      </c>
      <c r="B162" s="15" t="s">
        <v>488</v>
      </c>
      <c r="C162" s="15" t="s">
        <v>392</v>
      </c>
      <c r="D162" s="20" t="s">
        <v>384</v>
      </c>
      <c r="E162" s="57">
        <v>20000000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85"/>
        <v>20000000</v>
      </c>
      <c r="Z162" s="36"/>
      <c r="AA162" s="36"/>
      <c r="AB162" s="36">
        <v>3333333</v>
      </c>
      <c r="AC162" s="36"/>
      <c r="AD162" s="36">
        <v>3333333</v>
      </c>
      <c r="AE162" s="36"/>
      <c r="AF162" s="36">
        <v>3333333</v>
      </c>
      <c r="AG162" s="36"/>
      <c r="AH162" s="36">
        <v>3333333</v>
      </c>
      <c r="AI162" s="36"/>
      <c r="AJ162" s="36">
        <v>3333333</v>
      </c>
      <c r="AK162" s="36"/>
      <c r="AL162" s="36">
        <v>3333335</v>
      </c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>
        <f t="shared" si="86"/>
        <v>20000000</v>
      </c>
      <c r="AY162" s="12">
        <f t="shared" si="81"/>
        <v>0</v>
      </c>
      <c r="AZ162" s="98">
        <f t="shared" si="88"/>
        <v>20000000</v>
      </c>
      <c r="BB162" s="35">
        <f>+Y162-AX162</f>
        <v>0</v>
      </c>
      <c r="BD162" s="3">
        <f t="shared" si="83"/>
        <v>0</v>
      </c>
      <c r="BE162" s="3">
        <f t="shared" si="84"/>
        <v>0</v>
      </c>
    </row>
    <row r="163" spans="1:57" ht="22.5" hidden="1">
      <c r="A163" s="85" t="s">
        <v>335</v>
      </c>
      <c r="B163" s="15" t="s">
        <v>489</v>
      </c>
      <c r="C163" s="15" t="s">
        <v>392</v>
      </c>
      <c r="D163" s="20" t="s">
        <v>384</v>
      </c>
      <c r="E163" s="57">
        <v>400000000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85"/>
        <v>400000000</v>
      </c>
      <c r="Z163" s="36"/>
      <c r="AA163" s="36"/>
      <c r="AB163" s="36">
        <v>66666667</v>
      </c>
      <c r="AC163" s="36"/>
      <c r="AD163" s="36">
        <v>66666667</v>
      </c>
      <c r="AE163" s="36"/>
      <c r="AF163" s="36">
        <v>66666667</v>
      </c>
      <c r="AG163" s="36"/>
      <c r="AH163" s="36">
        <v>66666667</v>
      </c>
      <c r="AI163" s="36"/>
      <c r="AJ163" s="36">
        <v>66666667</v>
      </c>
      <c r="AK163" s="36"/>
      <c r="AL163" s="36">
        <v>66666665</v>
      </c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>
        <f t="shared" si="86"/>
        <v>400000000</v>
      </c>
      <c r="AY163" s="12">
        <f t="shared" si="81"/>
        <v>0</v>
      </c>
      <c r="AZ163" s="98">
        <f t="shared" si="88"/>
        <v>400000000</v>
      </c>
      <c r="BB163" s="35"/>
      <c r="BD163" s="3">
        <f t="shared" si="83"/>
        <v>0</v>
      </c>
      <c r="BE163" s="3">
        <f t="shared" si="84"/>
        <v>0</v>
      </c>
    </row>
    <row r="164" spans="1:57" ht="22.5" hidden="1">
      <c r="A164" s="85" t="s">
        <v>336</v>
      </c>
      <c r="B164" s="15" t="s">
        <v>490</v>
      </c>
      <c r="C164" s="15" t="s">
        <v>392</v>
      </c>
      <c r="D164" s="20" t="s">
        <v>384</v>
      </c>
      <c r="E164" s="57">
        <v>285000000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85"/>
        <v>285000000</v>
      </c>
      <c r="Z164" s="36"/>
      <c r="AA164" s="36"/>
      <c r="AB164" s="36">
        <v>47500000</v>
      </c>
      <c r="AC164" s="36"/>
      <c r="AD164" s="36">
        <v>47500000</v>
      </c>
      <c r="AE164" s="36"/>
      <c r="AF164" s="36">
        <v>47500000</v>
      </c>
      <c r="AG164" s="36"/>
      <c r="AH164" s="36">
        <v>47500000</v>
      </c>
      <c r="AI164" s="36"/>
      <c r="AJ164" s="36">
        <v>47500000</v>
      </c>
      <c r="AK164" s="36"/>
      <c r="AL164" s="36">
        <v>47500000</v>
      </c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>
        <f t="shared" si="86"/>
        <v>285000000</v>
      </c>
      <c r="AY164" s="12">
        <f t="shared" si="81"/>
        <v>0</v>
      </c>
      <c r="AZ164" s="98">
        <f t="shared" si="88"/>
        <v>285000000</v>
      </c>
      <c r="BB164" s="35"/>
      <c r="BD164" s="3">
        <f t="shared" si="83"/>
        <v>0</v>
      </c>
      <c r="BE164" s="3">
        <f t="shared" si="84"/>
        <v>0</v>
      </c>
    </row>
    <row r="165" spans="1:57" ht="22.5" hidden="1">
      <c r="A165" s="85" t="s">
        <v>337</v>
      </c>
      <c r="B165" s="15" t="s">
        <v>491</v>
      </c>
      <c r="C165" s="15" t="s">
        <v>392</v>
      </c>
      <c r="D165" s="20" t="s">
        <v>388</v>
      </c>
      <c r="E165" s="57">
        <v>1076700000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85"/>
        <v>1076700000</v>
      </c>
      <c r="Z165" s="36"/>
      <c r="AA165" s="36"/>
      <c r="AB165" s="36">
        <v>179450000</v>
      </c>
      <c r="AC165" s="36"/>
      <c r="AD165" s="36">
        <v>179450000</v>
      </c>
      <c r="AE165" s="36"/>
      <c r="AF165" s="36">
        <v>179450000</v>
      </c>
      <c r="AG165" s="36"/>
      <c r="AH165" s="36">
        <v>179450000</v>
      </c>
      <c r="AI165" s="36"/>
      <c r="AJ165" s="36">
        <v>179450000</v>
      </c>
      <c r="AK165" s="36"/>
      <c r="AL165" s="36">
        <v>179450000</v>
      </c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>
        <f t="shared" si="86"/>
        <v>1076700000</v>
      </c>
      <c r="AY165" s="12">
        <f t="shared" si="81"/>
        <v>0</v>
      </c>
      <c r="AZ165" s="98">
        <f t="shared" si="88"/>
        <v>1076700000</v>
      </c>
      <c r="BB165" s="35"/>
      <c r="BD165" s="3">
        <f t="shared" si="83"/>
        <v>0</v>
      </c>
      <c r="BE165" s="3">
        <f t="shared" si="84"/>
        <v>0</v>
      </c>
    </row>
    <row r="166" spans="1:57" ht="22.5" hidden="1">
      <c r="A166" s="85" t="s">
        <v>338</v>
      </c>
      <c r="B166" s="15" t="s">
        <v>491</v>
      </c>
      <c r="C166" s="15" t="s">
        <v>392</v>
      </c>
      <c r="D166" s="20" t="s">
        <v>384</v>
      </c>
      <c r="E166" s="57">
        <v>14100000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85"/>
        <v>14100000</v>
      </c>
      <c r="Z166" s="36"/>
      <c r="AA166" s="36"/>
      <c r="AB166" s="36">
        <v>3525000</v>
      </c>
      <c r="AC166" s="36"/>
      <c r="AD166" s="36">
        <v>3525000</v>
      </c>
      <c r="AE166" s="36"/>
      <c r="AF166" s="36">
        <v>3525000</v>
      </c>
      <c r="AG166" s="36"/>
      <c r="AH166" s="36">
        <v>3525000</v>
      </c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>
        <f t="shared" si="86"/>
        <v>14100000</v>
      </c>
      <c r="AY166" s="12">
        <f t="shared" si="81"/>
        <v>0</v>
      </c>
      <c r="AZ166" s="98">
        <f t="shared" si="88"/>
        <v>14100000</v>
      </c>
      <c r="BB166" s="35"/>
      <c r="BD166" s="3">
        <f t="shared" si="83"/>
        <v>0</v>
      </c>
      <c r="BE166" s="3">
        <f t="shared" si="84"/>
        <v>0</v>
      </c>
    </row>
    <row r="167" spans="1:58" ht="22.5" hidden="1">
      <c r="A167" s="85" t="s">
        <v>339</v>
      </c>
      <c r="B167" s="15" t="s">
        <v>491</v>
      </c>
      <c r="C167" s="15" t="s">
        <v>392</v>
      </c>
      <c r="D167" s="20" t="s">
        <v>499</v>
      </c>
      <c r="E167" s="57">
        <v>15000000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85"/>
        <v>15000000</v>
      </c>
      <c r="Z167" s="36"/>
      <c r="AA167" s="36"/>
      <c r="AB167" s="36">
        <v>2500000</v>
      </c>
      <c r="AC167" s="36"/>
      <c r="AD167" s="36">
        <v>2500000</v>
      </c>
      <c r="AE167" s="36"/>
      <c r="AF167" s="36">
        <v>2500000</v>
      </c>
      <c r="AG167" s="36"/>
      <c r="AH167" s="36">
        <v>2500000</v>
      </c>
      <c r="AI167" s="36"/>
      <c r="AJ167" s="36">
        <v>2500000</v>
      </c>
      <c r="AK167" s="36"/>
      <c r="AL167" s="36">
        <v>2500000</v>
      </c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>
        <f t="shared" si="86"/>
        <v>15000000</v>
      </c>
      <c r="AY167" s="12">
        <f t="shared" si="81"/>
        <v>0</v>
      </c>
      <c r="AZ167" s="98">
        <f t="shared" si="88"/>
        <v>15000000</v>
      </c>
      <c r="BB167" s="35"/>
      <c r="BD167" s="3">
        <f t="shared" si="83"/>
        <v>0</v>
      </c>
      <c r="BE167" s="3">
        <f t="shared" si="84"/>
        <v>0</v>
      </c>
      <c r="BF167" s="3">
        <f>BD167/4</f>
        <v>0</v>
      </c>
    </row>
    <row r="168" spans="1:57" ht="22.5" hidden="1">
      <c r="A168" s="85" t="s">
        <v>340</v>
      </c>
      <c r="B168" s="15" t="s">
        <v>492</v>
      </c>
      <c r="C168" s="15" t="s">
        <v>392</v>
      </c>
      <c r="D168" s="20" t="s">
        <v>388</v>
      </c>
      <c r="E168" s="57">
        <v>216000000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aca="true" t="shared" si="89" ref="Y168:Y178">+E168+F168-G168-H168-P168+X168</f>
        <v>216000000</v>
      </c>
      <c r="Z168" s="36"/>
      <c r="AA168" s="36"/>
      <c r="AB168" s="36">
        <v>27000000</v>
      </c>
      <c r="AC168" s="36"/>
      <c r="AD168" s="36">
        <v>27000000</v>
      </c>
      <c r="AE168" s="36"/>
      <c r="AF168" s="36">
        <v>27000000</v>
      </c>
      <c r="AG168" s="36"/>
      <c r="AH168" s="36">
        <v>27000000</v>
      </c>
      <c r="AI168" s="36"/>
      <c r="AJ168" s="36">
        <v>27000000</v>
      </c>
      <c r="AK168" s="36"/>
      <c r="AL168" s="36">
        <v>27000000</v>
      </c>
      <c r="AM168" s="36"/>
      <c r="AN168" s="36">
        <v>27000000</v>
      </c>
      <c r="AO168" s="36"/>
      <c r="AP168" s="36">
        <v>27000000</v>
      </c>
      <c r="AQ168" s="36"/>
      <c r="AR168" s="36"/>
      <c r="AS168" s="36"/>
      <c r="AT168" s="36"/>
      <c r="AU168" s="36"/>
      <c r="AV168" s="36"/>
      <c r="AW168" s="36"/>
      <c r="AX168" s="36">
        <f aca="true" t="shared" si="90" ref="AX168:AX178">+Z168+AB168+AD168+AF168+AH168+AJ168+AL168+AN168+AP168+AR168+AT168+AV168</f>
        <v>216000000</v>
      </c>
      <c r="AY168" s="12">
        <f t="shared" si="81"/>
        <v>0</v>
      </c>
      <c r="AZ168" s="98">
        <f t="shared" si="88"/>
        <v>216000000</v>
      </c>
      <c r="BB168" s="35"/>
      <c r="BD168" s="3">
        <f t="shared" si="83"/>
        <v>0</v>
      </c>
      <c r="BE168" s="3">
        <f t="shared" si="84"/>
        <v>0</v>
      </c>
    </row>
    <row r="169" spans="1:57" ht="22.5" hidden="1">
      <c r="A169" s="85" t="s">
        <v>341</v>
      </c>
      <c r="B169" s="15" t="s">
        <v>492</v>
      </c>
      <c r="C169" s="15" t="s">
        <v>392</v>
      </c>
      <c r="D169" s="20" t="s">
        <v>384</v>
      </c>
      <c r="E169" s="57">
        <v>36000000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89"/>
        <v>36000000</v>
      </c>
      <c r="Z169" s="36"/>
      <c r="AA169" s="36"/>
      <c r="AB169" s="36">
        <v>4000000</v>
      </c>
      <c r="AC169" s="36"/>
      <c r="AD169" s="36">
        <v>4000000</v>
      </c>
      <c r="AE169" s="36"/>
      <c r="AF169" s="36">
        <v>4000000</v>
      </c>
      <c r="AG169" s="36"/>
      <c r="AH169" s="36">
        <v>4000000</v>
      </c>
      <c r="AI169" s="36"/>
      <c r="AJ169" s="36">
        <v>4000000</v>
      </c>
      <c r="AK169" s="36"/>
      <c r="AL169" s="36">
        <v>4000000</v>
      </c>
      <c r="AM169" s="36"/>
      <c r="AN169" s="36">
        <v>4000000</v>
      </c>
      <c r="AO169" s="36"/>
      <c r="AP169" s="36">
        <v>4000000</v>
      </c>
      <c r="AQ169" s="36"/>
      <c r="AR169" s="36">
        <v>4000000</v>
      </c>
      <c r="AS169" s="36"/>
      <c r="AT169" s="36"/>
      <c r="AU169" s="36"/>
      <c r="AV169" s="36"/>
      <c r="AW169" s="36"/>
      <c r="AX169" s="36">
        <f t="shared" si="90"/>
        <v>36000000</v>
      </c>
      <c r="AY169" s="12">
        <f t="shared" si="81"/>
        <v>0</v>
      </c>
      <c r="AZ169" s="98">
        <f t="shared" si="88"/>
        <v>36000000</v>
      </c>
      <c r="BB169" s="35">
        <f>+Y169-AX169</f>
        <v>0</v>
      </c>
      <c r="BD169" s="3">
        <f>Y169-AX169</f>
        <v>0</v>
      </c>
      <c r="BE169" s="3">
        <f t="shared" si="84"/>
        <v>0</v>
      </c>
    </row>
    <row r="170" spans="1:57" ht="22.5" hidden="1">
      <c r="A170" s="85" t="s">
        <v>342</v>
      </c>
      <c r="B170" s="15" t="s">
        <v>493</v>
      </c>
      <c r="C170" s="15" t="s">
        <v>392</v>
      </c>
      <c r="D170" s="20" t="s">
        <v>384</v>
      </c>
      <c r="E170" s="57">
        <v>375000000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89"/>
        <v>375000000</v>
      </c>
      <c r="Z170" s="36"/>
      <c r="AA170" s="36"/>
      <c r="AB170" s="36">
        <v>15000000</v>
      </c>
      <c r="AC170" s="36"/>
      <c r="AD170" s="36">
        <v>15000000</v>
      </c>
      <c r="AE170" s="36">
        <v>3300000</v>
      </c>
      <c r="AF170" s="36">
        <v>15000000</v>
      </c>
      <c r="AG170" s="36"/>
      <c r="AH170" s="36">
        <v>15000000</v>
      </c>
      <c r="AI170" s="36"/>
      <c r="AJ170" s="36">
        <v>15000000</v>
      </c>
      <c r="AK170" s="36"/>
      <c r="AL170" s="36"/>
      <c r="AM170" s="36"/>
      <c r="AN170" s="36"/>
      <c r="AO170" s="36"/>
      <c r="AP170" s="36">
        <v>75000000</v>
      </c>
      <c r="AQ170" s="36"/>
      <c r="AR170" s="36">
        <v>75000000</v>
      </c>
      <c r="AS170" s="36"/>
      <c r="AT170" s="36">
        <v>75000000</v>
      </c>
      <c r="AU170" s="36"/>
      <c r="AV170" s="36">
        <v>75000000</v>
      </c>
      <c r="AW170" s="36"/>
      <c r="AX170" s="36">
        <f t="shared" si="90"/>
        <v>375000000</v>
      </c>
      <c r="AY170" s="12">
        <f t="shared" si="81"/>
        <v>3300000</v>
      </c>
      <c r="AZ170" s="98">
        <f t="shared" si="88"/>
        <v>371700000</v>
      </c>
      <c r="BB170" s="35"/>
      <c r="BD170" s="3">
        <f t="shared" si="83"/>
        <v>0</v>
      </c>
      <c r="BE170" s="3">
        <f t="shared" si="84"/>
        <v>3300000</v>
      </c>
    </row>
    <row r="171" spans="1:57" ht="22.5" hidden="1">
      <c r="A171" s="85" t="s">
        <v>343</v>
      </c>
      <c r="B171" s="15" t="s">
        <v>494</v>
      </c>
      <c r="C171" s="15" t="s">
        <v>392</v>
      </c>
      <c r="D171" s="20" t="s">
        <v>384</v>
      </c>
      <c r="E171" s="57">
        <v>25000000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89"/>
        <v>25000000</v>
      </c>
      <c r="Z171" s="36"/>
      <c r="AA171" s="36"/>
      <c r="AB171" s="36">
        <v>4166667</v>
      </c>
      <c r="AC171" s="36"/>
      <c r="AD171" s="36">
        <v>4166667</v>
      </c>
      <c r="AE171" s="36"/>
      <c r="AF171" s="36">
        <v>4166667</v>
      </c>
      <c r="AG171" s="36"/>
      <c r="AH171" s="36">
        <v>4166667</v>
      </c>
      <c r="AI171" s="36"/>
      <c r="AJ171" s="36">
        <v>4166667</v>
      </c>
      <c r="AK171" s="36"/>
      <c r="AL171" s="36">
        <v>4166665</v>
      </c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>
        <f t="shared" si="90"/>
        <v>25000000</v>
      </c>
      <c r="AY171" s="12">
        <f t="shared" si="81"/>
        <v>0</v>
      </c>
      <c r="AZ171" s="98">
        <f t="shared" si="88"/>
        <v>25000000</v>
      </c>
      <c r="BB171" s="35"/>
      <c r="BD171" s="3">
        <f t="shared" si="83"/>
        <v>0</v>
      </c>
      <c r="BE171" s="3">
        <f t="shared" si="84"/>
        <v>0</v>
      </c>
    </row>
    <row r="172" spans="1:57" ht="22.5" hidden="1">
      <c r="A172" s="85" t="s">
        <v>344</v>
      </c>
      <c r="B172" s="15" t="s">
        <v>495</v>
      </c>
      <c r="C172" s="15" t="s">
        <v>392</v>
      </c>
      <c r="D172" s="20" t="s">
        <v>388</v>
      </c>
      <c r="E172" s="57">
        <v>208800000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89"/>
        <v>208800000</v>
      </c>
      <c r="Z172" s="36"/>
      <c r="AA172" s="36"/>
      <c r="AB172" s="36">
        <v>23200000</v>
      </c>
      <c r="AC172" s="36"/>
      <c r="AD172" s="36">
        <v>23200000</v>
      </c>
      <c r="AE172" s="36"/>
      <c r="AF172" s="36">
        <v>23200000</v>
      </c>
      <c r="AG172" s="36"/>
      <c r="AH172" s="36">
        <v>23200000</v>
      </c>
      <c r="AI172" s="36"/>
      <c r="AJ172" s="36">
        <v>23200000</v>
      </c>
      <c r="AK172" s="36"/>
      <c r="AL172" s="36">
        <v>23200000</v>
      </c>
      <c r="AM172" s="36"/>
      <c r="AN172" s="36">
        <v>23200000</v>
      </c>
      <c r="AO172" s="36"/>
      <c r="AP172" s="36">
        <v>23200000</v>
      </c>
      <c r="AQ172" s="36"/>
      <c r="AR172" s="36">
        <v>23200000</v>
      </c>
      <c r="AS172" s="36"/>
      <c r="AT172" s="36"/>
      <c r="AU172" s="36"/>
      <c r="AV172" s="36"/>
      <c r="AW172" s="36"/>
      <c r="AX172" s="36">
        <f t="shared" si="90"/>
        <v>208800000</v>
      </c>
      <c r="AY172" s="12">
        <f t="shared" si="81"/>
        <v>0</v>
      </c>
      <c r="AZ172" s="98">
        <f t="shared" si="88"/>
        <v>208800000</v>
      </c>
      <c r="BB172" s="35"/>
      <c r="BD172" s="3">
        <f t="shared" si="83"/>
        <v>0</v>
      </c>
      <c r="BE172" s="3">
        <f t="shared" si="84"/>
        <v>0</v>
      </c>
    </row>
    <row r="173" spans="1:57" ht="22.5" hidden="1">
      <c r="A173" s="85" t="s">
        <v>345</v>
      </c>
      <c r="B173" s="15" t="s">
        <v>495</v>
      </c>
      <c r="C173" s="15" t="s">
        <v>392</v>
      </c>
      <c r="D173" s="20" t="s">
        <v>384</v>
      </c>
      <c r="E173" s="57">
        <v>84600000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89"/>
        <v>84600000</v>
      </c>
      <c r="Z173" s="36"/>
      <c r="AA173" s="36"/>
      <c r="AB173" s="36">
        <v>14100000</v>
      </c>
      <c r="AC173" s="36"/>
      <c r="AD173" s="36">
        <v>14100000</v>
      </c>
      <c r="AE173" s="36"/>
      <c r="AF173" s="36">
        <v>14100000</v>
      </c>
      <c r="AG173" s="36"/>
      <c r="AH173" s="36">
        <v>14100000</v>
      </c>
      <c r="AI173" s="36"/>
      <c r="AJ173" s="36">
        <v>14100000</v>
      </c>
      <c r="AK173" s="36"/>
      <c r="AL173" s="36">
        <v>14100000</v>
      </c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>
        <f t="shared" si="90"/>
        <v>84600000</v>
      </c>
      <c r="AY173" s="12">
        <f t="shared" si="81"/>
        <v>0</v>
      </c>
      <c r="AZ173" s="98">
        <f t="shared" si="88"/>
        <v>84600000</v>
      </c>
      <c r="BB173" s="35"/>
      <c r="BD173" s="3">
        <f t="shared" si="83"/>
        <v>0</v>
      </c>
      <c r="BE173" s="3">
        <f t="shared" si="84"/>
        <v>0</v>
      </c>
    </row>
    <row r="174" spans="1:57" ht="22.5" hidden="1">
      <c r="A174" s="85" t="s">
        <v>346</v>
      </c>
      <c r="B174" s="15" t="s">
        <v>496</v>
      </c>
      <c r="C174" s="15" t="s">
        <v>392</v>
      </c>
      <c r="D174" s="20" t="s">
        <v>384</v>
      </c>
      <c r="E174" s="57">
        <v>31200000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89"/>
        <v>31200000</v>
      </c>
      <c r="Z174" s="36"/>
      <c r="AA174" s="36"/>
      <c r="AB174" s="36">
        <v>5200000</v>
      </c>
      <c r="AC174" s="36"/>
      <c r="AD174" s="36">
        <v>5200000</v>
      </c>
      <c r="AE174" s="36"/>
      <c r="AF174" s="36">
        <v>5200000</v>
      </c>
      <c r="AG174" s="36"/>
      <c r="AH174" s="36">
        <v>5200000</v>
      </c>
      <c r="AI174" s="36"/>
      <c r="AJ174" s="36">
        <v>5200000</v>
      </c>
      <c r="AK174" s="36"/>
      <c r="AL174" s="36">
        <v>5200000</v>
      </c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>
        <f t="shared" si="90"/>
        <v>31200000</v>
      </c>
      <c r="AY174" s="12">
        <f t="shared" si="81"/>
        <v>0</v>
      </c>
      <c r="AZ174" s="98">
        <f t="shared" si="88"/>
        <v>31200000</v>
      </c>
      <c r="BB174" s="35"/>
      <c r="BD174" s="3">
        <f t="shared" si="83"/>
        <v>0</v>
      </c>
      <c r="BE174" s="3">
        <f t="shared" si="84"/>
        <v>0</v>
      </c>
    </row>
    <row r="175" spans="1:57" ht="22.5" hidden="1">
      <c r="A175" s="85" t="s">
        <v>347</v>
      </c>
      <c r="B175" s="15" t="s">
        <v>497</v>
      </c>
      <c r="C175" s="15" t="s">
        <v>392</v>
      </c>
      <c r="D175" s="20" t="s">
        <v>388</v>
      </c>
      <c r="E175" s="57">
        <v>398319023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89"/>
        <v>398319023</v>
      </c>
      <c r="Z175" s="36"/>
      <c r="AA175" s="36"/>
      <c r="AB175" s="36">
        <v>66386504</v>
      </c>
      <c r="AC175" s="36"/>
      <c r="AD175" s="36">
        <v>66386504</v>
      </c>
      <c r="AE175" s="36"/>
      <c r="AF175" s="36">
        <v>66386504</v>
      </c>
      <c r="AG175" s="36"/>
      <c r="AH175" s="36">
        <v>66386504</v>
      </c>
      <c r="AI175" s="36"/>
      <c r="AJ175" s="36">
        <v>66386504</v>
      </c>
      <c r="AK175" s="36"/>
      <c r="AL175" s="36">
        <v>66386503</v>
      </c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>
        <f t="shared" si="90"/>
        <v>398319023</v>
      </c>
      <c r="AY175" s="12">
        <f t="shared" si="81"/>
        <v>0</v>
      </c>
      <c r="AZ175" s="98">
        <f>AX175-AY175</f>
        <v>398319023</v>
      </c>
      <c r="BB175" s="35"/>
      <c r="BD175" s="3">
        <f t="shared" si="83"/>
        <v>0</v>
      </c>
      <c r="BE175" s="3">
        <f t="shared" si="84"/>
        <v>0</v>
      </c>
    </row>
    <row r="176" spans="1:57" ht="22.5" hidden="1">
      <c r="A176" s="85" t="s">
        <v>348</v>
      </c>
      <c r="B176" s="15" t="s">
        <v>497</v>
      </c>
      <c r="C176" s="15" t="s">
        <v>392</v>
      </c>
      <c r="D176" s="20" t="s">
        <v>384</v>
      </c>
      <c r="E176" s="57">
        <v>36483700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89"/>
        <v>36483700</v>
      </c>
      <c r="Z176" s="36"/>
      <c r="AA176" s="36"/>
      <c r="AB176" s="36">
        <v>3648370</v>
      </c>
      <c r="AC176" s="36"/>
      <c r="AD176" s="36">
        <v>3648370</v>
      </c>
      <c r="AE176" s="36"/>
      <c r="AF176" s="36">
        <v>3648370</v>
      </c>
      <c r="AG176" s="36"/>
      <c r="AH176" s="36">
        <v>3648370</v>
      </c>
      <c r="AI176" s="36"/>
      <c r="AJ176" s="36">
        <v>3648370</v>
      </c>
      <c r="AK176" s="36"/>
      <c r="AL176" s="36">
        <v>3648370</v>
      </c>
      <c r="AM176" s="36"/>
      <c r="AN176" s="36">
        <v>3648370</v>
      </c>
      <c r="AO176" s="36"/>
      <c r="AP176" s="36">
        <v>3648370</v>
      </c>
      <c r="AQ176" s="36"/>
      <c r="AR176" s="36">
        <v>3648370</v>
      </c>
      <c r="AS176" s="36"/>
      <c r="AT176" s="36">
        <v>3648370</v>
      </c>
      <c r="AU176" s="36"/>
      <c r="AV176" s="36"/>
      <c r="AW176" s="36"/>
      <c r="AX176" s="36">
        <f t="shared" si="90"/>
        <v>36483700</v>
      </c>
      <c r="AY176" s="12">
        <f t="shared" si="81"/>
        <v>0</v>
      </c>
      <c r="AZ176" s="98">
        <f>AX176-AY176</f>
        <v>36483700</v>
      </c>
      <c r="BB176" s="35"/>
      <c r="BD176" s="3">
        <f t="shared" si="83"/>
        <v>0</v>
      </c>
      <c r="BE176" s="3">
        <f t="shared" si="84"/>
        <v>0</v>
      </c>
    </row>
    <row r="177" spans="1:57" ht="22.5" hidden="1">
      <c r="A177" s="85" t="s">
        <v>349</v>
      </c>
      <c r="B177" s="15" t="s">
        <v>498</v>
      </c>
      <c r="C177" s="15" t="s">
        <v>392</v>
      </c>
      <c r="D177" s="20" t="s">
        <v>384</v>
      </c>
      <c r="E177" s="57">
        <v>29000000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89"/>
        <v>29000000</v>
      </c>
      <c r="Z177" s="36"/>
      <c r="AA177" s="36"/>
      <c r="AB177" s="36">
        <v>2900000</v>
      </c>
      <c r="AC177" s="36"/>
      <c r="AD177" s="36">
        <v>2900000</v>
      </c>
      <c r="AE177" s="36"/>
      <c r="AF177" s="36">
        <v>2900000</v>
      </c>
      <c r="AG177" s="36"/>
      <c r="AH177" s="36">
        <v>2900000</v>
      </c>
      <c r="AI177" s="36"/>
      <c r="AJ177" s="36">
        <v>2900000</v>
      </c>
      <c r="AK177" s="36"/>
      <c r="AL177" s="36">
        <v>2900000</v>
      </c>
      <c r="AM177" s="36"/>
      <c r="AN177" s="36">
        <v>2900000</v>
      </c>
      <c r="AO177" s="36"/>
      <c r="AP177" s="36">
        <v>2900000</v>
      </c>
      <c r="AQ177" s="36"/>
      <c r="AR177" s="36">
        <v>2900000</v>
      </c>
      <c r="AS177" s="36"/>
      <c r="AT177" s="36">
        <v>2900000</v>
      </c>
      <c r="AU177" s="36"/>
      <c r="AV177" s="36"/>
      <c r="AW177" s="36"/>
      <c r="AX177" s="36">
        <f t="shared" si="90"/>
        <v>29000000</v>
      </c>
      <c r="AY177" s="12">
        <f t="shared" si="81"/>
        <v>0</v>
      </c>
      <c r="AZ177" s="98">
        <f>AX177-AY177</f>
        <v>29000000</v>
      </c>
      <c r="BB177" s="35"/>
      <c r="BD177" s="3">
        <f t="shared" si="83"/>
        <v>0</v>
      </c>
      <c r="BE177" s="3">
        <f t="shared" si="84"/>
        <v>0</v>
      </c>
    </row>
    <row r="178" spans="1:57" ht="22.5" hidden="1">
      <c r="A178" s="85" t="s">
        <v>513</v>
      </c>
      <c r="B178" s="15" t="s">
        <v>498</v>
      </c>
      <c r="C178" s="15" t="s">
        <v>392</v>
      </c>
      <c r="D178" s="20" t="s">
        <v>385</v>
      </c>
      <c r="E178" s="57">
        <v>40000000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89"/>
        <v>40000000</v>
      </c>
      <c r="Z178" s="36"/>
      <c r="AA178" s="36"/>
      <c r="AB178" s="36">
        <v>8000000</v>
      </c>
      <c r="AC178" s="36"/>
      <c r="AD178" s="36">
        <v>8000000</v>
      </c>
      <c r="AE178" s="36"/>
      <c r="AF178" s="36">
        <v>8000000</v>
      </c>
      <c r="AG178" s="36"/>
      <c r="AH178" s="36">
        <v>8000000</v>
      </c>
      <c r="AI178" s="36"/>
      <c r="AJ178" s="36">
        <v>8000000</v>
      </c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>
        <f t="shared" si="90"/>
        <v>40000000</v>
      </c>
      <c r="AY178" s="12">
        <f t="shared" si="81"/>
        <v>0</v>
      </c>
      <c r="AZ178" s="98">
        <f>AX178-AY178</f>
        <v>40000000</v>
      </c>
      <c r="BB178" s="35"/>
      <c r="BD178" s="3">
        <f t="shared" si="83"/>
        <v>0</v>
      </c>
      <c r="BE178" s="3">
        <f t="shared" si="84"/>
        <v>0</v>
      </c>
    </row>
    <row r="179" spans="1:57" ht="16.5" customHeight="1">
      <c r="A179" s="94">
        <v>5</v>
      </c>
      <c r="B179" s="137" t="s">
        <v>214</v>
      </c>
      <c r="C179" s="137"/>
      <c r="D179" s="137"/>
      <c r="E179" s="8">
        <f aca="true" t="shared" si="91" ref="E179:AE179">SUM(E180:E186)</f>
        <v>3326661694.28</v>
      </c>
      <c r="F179" s="5">
        <f t="shared" si="91"/>
        <v>0</v>
      </c>
      <c r="G179" s="5">
        <f t="shared" si="91"/>
        <v>0</v>
      </c>
      <c r="H179" s="5">
        <f t="shared" si="91"/>
        <v>0</v>
      </c>
      <c r="I179" s="5">
        <f t="shared" si="91"/>
        <v>0</v>
      </c>
      <c r="J179" s="5">
        <f t="shared" si="91"/>
        <v>0</v>
      </c>
      <c r="K179" s="5">
        <f t="shared" si="91"/>
        <v>0</v>
      </c>
      <c r="L179" s="5">
        <f t="shared" si="91"/>
        <v>0</v>
      </c>
      <c r="M179" s="5">
        <f t="shared" si="91"/>
        <v>0</v>
      </c>
      <c r="N179" s="5">
        <f t="shared" si="91"/>
        <v>0</v>
      </c>
      <c r="O179" s="5">
        <f t="shared" si="91"/>
        <v>0</v>
      </c>
      <c r="P179" s="5">
        <f t="shared" si="91"/>
        <v>0</v>
      </c>
      <c r="Q179" s="5">
        <f t="shared" si="91"/>
        <v>0</v>
      </c>
      <c r="R179" s="5">
        <f t="shared" si="91"/>
        <v>0</v>
      </c>
      <c r="S179" s="5">
        <f t="shared" si="91"/>
        <v>0</v>
      </c>
      <c r="T179" s="5">
        <f t="shared" si="91"/>
        <v>0</v>
      </c>
      <c r="U179" s="5">
        <f t="shared" si="91"/>
        <v>0</v>
      </c>
      <c r="V179" s="5">
        <f t="shared" si="91"/>
        <v>0</v>
      </c>
      <c r="W179" s="5">
        <f t="shared" si="91"/>
        <v>0</v>
      </c>
      <c r="X179" s="5">
        <f t="shared" si="91"/>
        <v>0</v>
      </c>
      <c r="Y179" s="6">
        <f t="shared" si="91"/>
        <v>3326661694.28</v>
      </c>
      <c r="Z179" s="6">
        <f t="shared" si="91"/>
        <v>3326661694.28</v>
      </c>
      <c r="AA179" s="6">
        <f t="shared" si="91"/>
        <v>720152476.42</v>
      </c>
      <c r="AB179" s="6">
        <f t="shared" si="91"/>
        <v>0</v>
      </c>
      <c r="AC179" s="6">
        <f t="shared" si="91"/>
        <v>1036749396.66</v>
      </c>
      <c r="AD179" s="6">
        <f t="shared" si="91"/>
        <v>0</v>
      </c>
      <c r="AE179" s="6">
        <f t="shared" si="91"/>
        <v>729483029.9799998</v>
      </c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>
        <f>SUM(AX180:AX186)</f>
        <v>3326661694.28</v>
      </c>
      <c r="AY179" s="68">
        <f>SUM(AY180:AY186)</f>
        <v>2486384903.06</v>
      </c>
      <c r="AZ179" s="107">
        <f>SUM(AZ180:AZ186)</f>
        <v>840276791.2200003</v>
      </c>
      <c r="BA179" s="26"/>
      <c r="BB179" s="26">
        <f>SUM(BB180:BB186)</f>
        <v>0</v>
      </c>
      <c r="BD179" s="3">
        <f aca="true" t="shared" si="92" ref="BD179:BD189">Y179-AX179</f>
        <v>0</v>
      </c>
      <c r="BE179" s="3">
        <f aca="true" t="shared" si="93" ref="BE179:BE189">AX179-AZ179</f>
        <v>2486384903.06</v>
      </c>
    </row>
    <row r="180" spans="1:57" ht="16.5" customHeight="1">
      <c r="A180" s="94" t="s">
        <v>149</v>
      </c>
      <c r="B180" s="135" t="s">
        <v>229</v>
      </c>
      <c r="C180" s="135"/>
      <c r="D180" s="135"/>
      <c r="E180" s="7">
        <v>3039821693.86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>
        <f aca="true" t="shared" si="94" ref="P180:P186">+I180+J180+K180+L180+M180+N180+O180</f>
        <v>0</v>
      </c>
      <c r="Q180" s="5"/>
      <c r="R180" s="5"/>
      <c r="S180" s="5"/>
      <c r="T180" s="5"/>
      <c r="U180" s="5"/>
      <c r="V180" s="5"/>
      <c r="W180" s="5"/>
      <c r="X180" s="5">
        <f aca="true" t="shared" si="95" ref="X180:X186">+Q180+R180+S180+T180+U180+V180+W180</f>
        <v>0</v>
      </c>
      <c r="Y180" s="5">
        <f aca="true" t="shared" si="96" ref="Y180:Z186">+E180+F180-G180-H180-P180+X180</f>
        <v>3039821693.86</v>
      </c>
      <c r="Z180" s="5">
        <f t="shared" si="96"/>
        <v>3039821693.86</v>
      </c>
      <c r="AA180" s="36">
        <v>441046330</v>
      </c>
      <c r="AB180" s="36"/>
      <c r="AC180" s="36">
        <v>1036749396.66</v>
      </c>
      <c r="AD180" s="36"/>
      <c r="AE180" s="36">
        <f>2207278756.64-1477795726.66</f>
        <v>729483029.9799998</v>
      </c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>
        <f aca="true" t="shared" si="97" ref="AX180:AX186">+Z180+AB180+AD180+AF180+AH180+AJ180+AL180+AN180+AP180+AR180+AT180+AV180</f>
        <v>3039821693.86</v>
      </c>
      <c r="AY180" s="12">
        <f t="shared" si="81"/>
        <v>2207278756.64</v>
      </c>
      <c r="AZ180" s="98">
        <f aca="true" t="shared" si="98" ref="AZ180:AZ187">+Y180-AY180</f>
        <v>832542937.2200003</v>
      </c>
      <c r="BB180" s="35">
        <f>+Y180-AX180</f>
        <v>0</v>
      </c>
      <c r="BD180" s="3">
        <f t="shared" si="92"/>
        <v>0</v>
      </c>
      <c r="BE180" s="3">
        <f t="shared" si="93"/>
        <v>2207278756.64</v>
      </c>
    </row>
    <row r="181" spans="1:57" ht="16.5" customHeight="1">
      <c r="A181" s="94" t="s">
        <v>150</v>
      </c>
      <c r="B181" s="138" t="s">
        <v>215</v>
      </c>
      <c r="C181" s="138"/>
      <c r="D181" s="138"/>
      <c r="E181" s="7">
        <v>143887455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>
        <f t="shared" si="94"/>
        <v>0</v>
      </c>
      <c r="Q181" s="5"/>
      <c r="R181" s="5"/>
      <c r="S181" s="5"/>
      <c r="T181" s="5"/>
      <c r="U181" s="5"/>
      <c r="V181" s="5"/>
      <c r="W181" s="5"/>
      <c r="X181" s="5">
        <f t="shared" si="95"/>
        <v>0</v>
      </c>
      <c r="Y181" s="5">
        <f t="shared" si="96"/>
        <v>143887455</v>
      </c>
      <c r="Z181" s="5">
        <f t="shared" si="96"/>
        <v>143887455</v>
      </c>
      <c r="AA181" s="36">
        <v>143887455</v>
      </c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>
        <f t="shared" si="97"/>
        <v>143887455</v>
      </c>
      <c r="AY181" s="12">
        <f t="shared" si="81"/>
        <v>143887455</v>
      </c>
      <c r="AZ181" s="98">
        <f t="shared" si="98"/>
        <v>0</v>
      </c>
      <c r="BB181" s="35">
        <f>+Y181-AX181</f>
        <v>0</v>
      </c>
      <c r="BD181" s="3">
        <f t="shared" si="92"/>
        <v>0</v>
      </c>
      <c r="BE181" s="3">
        <f t="shared" si="93"/>
        <v>143887455</v>
      </c>
    </row>
    <row r="182" spans="1:57" ht="16.5" customHeight="1">
      <c r="A182" s="94" t="s">
        <v>151</v>
      </c>
      <c r="B182" s="138" t="s">
        <v>216</v>
      </c>
      <c r="C182" s="138"/>
      <c r="D182" s="138"/>
      <c r="E182" s="7">
        <v>122438353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>
        <f t="shared" si="94"/>
        <v>0</v>
      </c>
      <c r="Q182" s="5"/>
      <c r="R182" s="5"/>
      <c r="S182" s="5"/>
      <c r="T182" s="5"/>
      <c r="U182" s="5"/>
      <c r="V182" s="5"/>
      <c r="W182" s="5"/>
      <c r="X182" s="5">
        <f t="shared" si="95"/>
        <v>0</v>
      </c>
      <c r="Y182" s="5">
        <f t="shared" si="96"/>
        <v>122438353</v>
      </c>
      <c r="Z182" s="5">
        <f t="shared" si="96"/>
        <v>122438353</v>
      </c>
      <c r="AA182" s="36">
        <v>122438353</v>
      </c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>
        <f t="shared" si="97"/>
        <v>122438353</v>
      </c>
      <c r="AY182" s="12">
        <f t="shared" si="81"/>
        <v>122438353</v>
      </c>
      <c r="AZ182" s="98">
        <f t="shared" si="98"/>
        <v>0</v>
      </c>
      <c r="BB182" s="35">
        <f>+Y182-AX182</f>
        <v>0</v>
      </c>
      <c r="BD182" s="3">
        <f t="shared" si="92"/>
        <v>0</v>
      </c>
      <c r="BE182" s="3">
        <f t="shared" si="93"/>
        <v>122438353</v>
      </c>
    </row>
    <row r="183" spans="1:57" ht="16.5" customHeight="1">
      <c r="A183" s="94" t="s">
        <v>263</v>
      </c>
      <c r="B183" s="138" t="s">
        <v>232</v>
      </c>
      <c r="C183" s="138"/>
      <c r="D183" s="138"/>
      <c r="E183" s="7">
        <v>153700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>
        <f>+I183+J183+K183+L183+M183+N183+O183</f>
        <v>0</v>
      </c>
      <c r="Q183" s="5"/>
      <c r="R183" s="5"/>
      <c r="S183" s="5"/>
      <c r="T183" s="5"/>
      <c r="U183" s="5"/>
      <c r="V183" s="5"/>
      <c r="W183" s="5"/>
      <c r="X183" s="5">
        <f t="shared" si="95"/>
        <v>0</v>
      </c>
      <c r="Y183" s="5">
        <f t="shared" si="96"/>
        <v>153700</v>
      </c>
      <c r="Z183" s="5">
        <f t="shared" si="96"/>
        <v>153700</v>
      </c>
      <c r="AA183" s="36">
        <v>153700</v>
      </c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>
        <f t="shared" si="97"/>
        <v>153700</v>
      </c>
      <c r="AY183" s="12">
        <f t="shared" si="81"/>
        <v>153700</v>
      </c>
      <c r="AZ183" s="98">
        <f t="shared" si="98"/>
        <v>0</v>
      </c>
      <c r="BB183" s="35"/>
      <c r="BD183" s="3">
        <f t="shared" si="92"/>
        <v>0</v>
      </c>
      <c r="BE183" s="3">
        <f t="shared" si="93"/>
        <v>153700</v>
      </c>
    </row>
    <row r="184" spans="1:57" ht="16.5" customHeight="1">
      <c r="A184" s="94" t="s">
        <v>264</v>
      </c>
      <c r="B184" s="135" t="s">
        <v>227</v>
      </c>
      <c r="C184" s="135"/>
      <c r="D184" s="135"/>
      <c r="E184" s="7">
        <v>7497254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>
        <f t="shared" si="94"/>
        <v>0</v>
      </c>
      <c r="Q184" s="5"/>
      <c r="R184" s="5"/>
      <c r="S184" s="5"/>
      <c r="T184" s="5"/>
      <c r="U184" s="5"/>
      <c r="V184" s="5"/>
      <c r="W184" s="5"/>
      <c r="X184" s="5">
        <f t="shared" si="95"/>
        <v>0</v>
      </c>
      <c r="Y184" s="5">
        <f t="shared" si="96"/>
        <v>7497254</v>
      </c>
      <c r="Z184" s="5">
        <f t="shared" si="96"/>
        <v>7497254</v>
      </c>
      <c r="AA184" s="36">
        <v>0</v>
      </c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>
        <f t="shared" si="97"/>
        <v>7497254</v>
      </c>
      <c r="AY184" s="12">
        <f t="shared" si="81"/>
        <v>0</v>
      </c>
      <c r="AZ184" s="98">
        <f t="shared" si="98"/>
        <v>7497254</v>
      </c>
      <c r="BB184" s="35">
        <f>+Y184-AX184</f>
        <v>0</v>
      </c>
      <c r="BD184" s="3">
        <f t="shared" si="92"/>
        <v>0</v>
      </c>
      <c r="BE184" s="3">
        <f t="shared" si="93"/>
        <v>0</v>
      </c>
    </row>
    <row r="185" spans="1:57" ht="16.5" customHeight="1">
      <c r="A185" s="94" t="s">
        <v>265</v>
      </c>
      <c r="B185" s="135" t="s">
        <v>230</v>
      </c>
      <c r="C185" s="135"/>
      <c r="D185" s="135"/>
      <c r="E185" s="7">
        <v>236600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>
        <f t="shared" si="94"/>
        <v>0</v>
      </c>
      <c r="Q185" s="5"/>
      <c r="R185" s="5"/>
      <c r="S185" s="5"/>
      <c r="T185" s="5"/>
      <c r="U185" s="5"/>
      <c r="V185" s="5"/>
      <c r="W185" s="5"/>
      <c r="X185" s="5">
        <f t="shared" si="95"/>
        <v>0</v>
      </c>
      <c r="Y185" s="5">
        <f t="shared" si="96"/>
        <v>236600</v>
      </c>
      <c r="Z185" s="5">
        <f t="shared" si="96"/>
        <v>236600</v>
      </c>
      <c r="AA185" s="70">
        <v>0</v>
      </c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>
        <f t="shared" si="97"/>
        <v>236600</v>
      </c>
      <c r="AY185" s="12">
        <f t="shared" si="81"/>
        <v>0</v>
      </c>
      <c r="AZ185" s="98">
        <f t="shared" si="98"/>
        <v>236600</v>
      </c>
      <c r="BB185" s="35">
        <f>+Y185-AX185</f>
        <v>0</v>
      </c>
      <c r="BD185" s="3">
        <f t="shared" si="92"/>
        <v>0</v>
      </c>
      <c r="BE185" s="3">
        <f t="shared" si="93"/>
        <v>0</v>
      </c>
    </row>
    <row r="186" spans="1:57" ht="16.5" customHeight="1" thickBot="1">
      <c r="A186" s="94" t="s">
        <v>266</v>
      </c>
      <c r="B186" s="135" t="s">
        <v>231</v>
      </c>
      <c r="C186" s="135"/>
      <c r="D186" s="135"/>
      <c r="E186" s="7">
        <v>12626638.42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>
        <f t="shared" si="94"/>
        <v>0</v>
      </c>
      <c r="Q186" s="5"/>
      <c r="R186" s="5"/>
      <c r="S186" s="5"/>
      <c r="T186" s="5"/>
      <c r="U186" s="5"/>
      <c r="V186" s="5"/>
      <c r="W186" s="5"/>
      <c r="X186" s="5">
        <f t="shared" si="95"/>
        <v>0</v>
      </c>
      <c r="Y186" s="5">
        <f t="shared" si="96"/>
        <v>12626638.42</v>
      </c>
      <c r="Z186" s="5">
        <f t="shared" si="96"/>
        <v>12626638.42</v>
      </c>
      <c r="AA186" s="36">
        <v>12626638.42</v>
      </c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>
        <f t="shared" si="97"/>
        <v>12626638.42</v>
      </c>
      <c r="AY186" s="12">
        <f t="shared" si="81"/>
        <v>12626638.42</v>
      </c>
      <c r="AZ186" s="98">
        <f t="shared" si="98"/>
        <v>0</v>
      </c>
      <c r="BB186" s="35">
        <f>+Y186-AX186</f>
        <v>0</v>
      </c>
      <c r="BD186" s="3">
        <f t="shared" si="92"/>
        <v>0</v>
      </c>
      <c r="BE186" s="3">
        <f t="shared" si="93"/>
        <v>12626638.42</v>
      </c>
    </row>
    <row r="187" spans="1:57" ht="16.5" customHeight="1" thickBot="1">
      <c r="A187" s="109" t="s">
        <v>152</v>
      </c>
      <c r="B187" s="136" t="s">
        <v>217</v>
      </c>
      <c r="C187" s="136"/>
      <c r="D187" s="136"/>
      <c r="E187" s="8">
        <f>+E41+E179</f>
        <v>16821170492.28</v>
      </c>
      <c r="F187" s="8">
        <f aca="true" t="shared" si="99" ref="F187:AP187">+F41+F179</f>
        <v>0</v>
      </c>
      <c r="G187" s="8">
        <f t="shared" si="99"/>
        <v>0</v>
      </c>
      <c r="H187" s="8">
        <f t="shared" si="99"/>
        <v>0</v>
      </c>
      <c r="I187" s="8">
        <f t="shared" si="99"/>
        <v>0</v>
      </c>
      <c r="J187" s="8">
        <f t="shared" si="99"/>
        <v>0</v>
      </c>
      <c r="K187" s="8">
        <f t="shared" si="99"/>
        <v>0</v>
      </c>
      <c r="L187" s="8">
        <f t="shared" si="99"/>
        <v>0</v>
      </c>
      <c r="M187" s="8">
        <f t="shared" si="99"/>
        <v>0</v>
      </c>
      <c r="N187" s="8">
        <f t="shared" si="99"/>
        <v>0</v>
      </c>
      <c r="O187" s="8">
        <f t="shared" si="99"/>
        <v>0</v>
      </c>
      <c r="P187" s="8">
        <f t="shared" si="99"/>
        <v>194400000</v>
      </c>
      <c r="Q187" s="8">
        <f t="shared" si="99"/>
        <v>0</v>
      </c>
      <c r="R187" s="8">
        <f t="shared" si="99"/>
        <v>0</v>
      </c>
      <c r="S187" s="8">
        <f t="shared" si="99"/>
        <v>0</v>
      </c>
      <c r="T187" s="8">
        <f t="shared" si="99"/>
        <v>0</v>
      </c>
      <c r="U187" s="8">
        <f t="shared" si="99"/>
        <v>0</v>
      </c>
      <c r="V187" s="8">
        <f t="shared" si="99"/>
        <v>0</v>
      </c>
      <c r="W187" s="8">
        <f t="shared" si="99"/>
        <v>0</v>
      </c>
      <c r="X187" s="8">
        <f t="shared" si="99"/>
        <v>194400000</v>
      </c>
      <c r="Y187" s="8">
        <f t="shared" si="99"/>
        <v>16821170492.28</v>
      </c>
      <c r="Z187" s="71">
        <f t="shared" si="99"/>
        <v>3935567328.28</v>
      </c>
      <c r="AA187" s="71">
        <f t="shared" si="99"/>
        <v>848044645.42</v>
      </c>
      <c r="AB187" s="68">
        <f t="shared" si="99"/>
        <v>1619727458</v>
      </c>
      <c r="AC187" s="68">
        <f t="shared" si="99"/>
        <v>1318240509.82</v>
      </c>
      <c r="AD187" s="68">
        <f t="shared" si="99"/>
        <v>1682382441</v>
      </c>
      <c r="AE187" s="68">
        <f t="shared" si="99"/>
        <v>1117318040.06</v>
      </c>
      <c r="AF187" s="68">
        <f t="shared" si="99"/>
        <v>1486196040</v>
      </c>
      <c r="AG187" s="68" t="e">
        <f t="shared" si="99"/>
        <v>#REF!</v>
      </c>
      <c r="AH187" s="68">
        <f t="shared" si="99"/>
        <v>1584942937</v>
      </c>
      <c r="AI187" s="68" t="e">
        <f t="shared" si="99"/>
        <v>#REF!</v>
      </c>
      <c r="AJ187" s="68">
        <f t="shared" si="99"/>
        <v>1767899897</v>
      </c>
      <c r="AK187" s="68" t="e">
        <f t="shared" si="99"/>
        <v>#REF!</v>
      </c>
      <c r="AL187" s="68">
        <f t="shared" si="99"/>
        <v>1549638231</v>
      </c>
      <c r="AM187" s="68">
        <f t="shared" si="99"/>
        <v>0</v>
      </c>
      <c r="AN187" s="68">
        <f t="shared" si="99"/>
        <v>766307014</v>
      </c>
      <c r="AO187" s="68" t="e">
        <f t="shared" si="99"/>
        <v>#REF!</v>
      </c>
      <c r="AP187" s="68">
        <f t="shared" si="99"/>
        <v>931474985</v>
      </c>
      <c r="AQ187" s="68"/>
      <c r="AR187" s="68">
        <f>+AR41+AR179</f>
        <v>435783531</v>
      </c>
      <c r="AS187" s="68"/>
      <c r="AT187" s="68">
        <f>+AT41+AT179</f>
        <v>482333531</v>
      </c>
      <c r="AU187" s="68"/>
      <c r="AV187" s="68">
        <f>+AV41+AV179</f>
        <v>568917099</v>
      </c>
      <c r="AW187" s="68"/>
      <c r="AX187" s="68">
        <f>+AX41+AX179</f>
        <v>16821170492.28</v>
      </c>
      <c r="AY187" s="68">
        <f>+AY41+AY179</f>
        <v>3283603195.3</v>
      </c>
      <c r="AZ187" s="107">
        <f t="shared" si="98"/>
        <v>13537567296.98</v>
      </c>
      <c r="BA187" s="26"/>
      <c r="BB187" s="72" t="e">
        <f>+BB41+BB179</f>
        <v>#REF!</v>
      </c>
      <c r="BD187" s="3">
        <f t="shared" si="92"/>
        <v>0</v>
      </c>
      <c r="BE187" s="3">
        <f t="shared" si="93"/>
        <v>3283603195.300001</v>
      </c>
    </row>
    <row r="188" spans="1:57" ht="16.5" customHeight="1">
      <c r="A188" s="109" t="s">
        <v>153</v>
      </c>
      <c r="B188" s="136" t="s">
        <v>218</v>
      </c>
      <c r="C188" s="136"/>
      <c r="D188" s="136"/>
      <c r="E188" s="8">
        <f>+E40-E187</f>
        <v>2541068586.879999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>
        <f>+I188+J188+K188+L188+M188+N188+O188</f>
        <v>0</v>
      </c>
      <c r="Q188" s="6"/>
      <c r="R188" s="6"/>
      <c r="S188" s="6"/>
      <c r="T188" s="6"/>
      <c r="U188" s="6"/>
      <c r="V188" s="6"/>
      <c r="W188" s="6"/>
      <c r="X188" s="6">
        <f>+Q188+R188+S188+T188+U188+V188+W188</f>
        <v>0</v>
      </c>
      <c r="Y188" s="6">
        <f>+E188+F188-G188-H188-P188+X188</f>
        <v>2541068586.879999</v>
      </c>
      <c r="Z188" s="68">
        <f>+Z40-Z187</f>
        <v>3056705352.8799996</v>
      </c>
      <c r="AA188" s="68">
        <f>+AA40-AA187</f>
        <v>5074462969.15</v>
      </c>
      <c r="AB188" s="68">
        <f aca="true" t="shared" si="100" ref="AB188:AW188">+AB40-AB187</f>
        <v>2561520294.8799996</v>
      </c>
      <c r="AC188" s="68">
        <f t="shared" si="100"/>
        <v>5760657633.87</v>
      </c>
      <c r="AD188" s="68">
        <f t="shared" si="100"/>
        <v>2003680253.8799996</v>
      </c>
      <c r="AE188" s="68">
        <f t="shared" si="100"/>
        <v>5762786371.41</v>
      </c>
      <c r="AF188" s="68">
        <f t="shared" si="100"/>
        <v>1642026613.8799996</v>
      </c>
      <c r="AG188" s="68" t="e">
        <f t="shared" si="100"/>
        <v>#REF!</v>
      </c>
      <c r="AH188" s="68">
        <f t="shared" si="100"/>
        <v>1181626076.8799996</v>
      </c>
      <c r="AI188" s="68" t="e">
        <f t="shared" si="100"/>
        <v>#REF!</v>
      </c>
      <c r="AJ188" s="68">
        <f t="shared" si="100"/>
        <v>538268579.8799996</v>
      </c>
      <c r="AK188" s="68" t="e">
        <f t="shared" si="100"/>
        <v>#REF!</v>
      </c>
      <c r="AL188" s="68">
        <f t="shared" si="100"/>
        <v>113172748.87999964</v>
      </c>
      <c r="AM188" s="68">
        <f t="shared" si="100"/>
        <v>0</v>
      </c>
      <c r="AN188" s="68">
        <f t="shared" si="100"/>
        <v>471408134.87999964</v>
      </c>
      <c r="AO188" s="68" t="e">
        <f t="shared" si="100"/>
        <v>#REF!</v>
      </c>
      <c r="AP188" s="68">
        <f t="shared" si="100"/>
        <v>664475549.8799996</v>
      </c>
      <c r="AQ188" s="68">
        <f t="shared" si="100"/>
        <v>0</v>
      </c>
      <c r="AR188" s="68">
        <f t="shared" si="100"/>
        <v>1353234418.8799996</v>
      </c>
      <c r="AS188" s="68">
        <f t="shared" si="100"/>
        <v>0</v>
      </c>
      <c r="AT188" s="68">
        <f t="shared" si="100"/>
        <v>1995443287.8799996</v>
      </c>
      <c r="AU188" s="68">
        <f t="shared" si="100"/>
        <v>0</v>
      </c>
      <c r="AV188" s="68">
        <f t="shared" si="100"/>
        <v>2551068586.8799996</v>
      </c>
      <c r="AW188" s="68">
        <f t="shared" si="100"/>
        <v>0</v>
      </c>
      <c r="AX188" s="68">
        <f>+AX40-AX187</f>
        <v>2541068586.879999</v>
      </c>
      <c r="AY188" s="68">
        <f>AY40-AY187</f>
        <v>5762786371.409999</v>
      </c>
      <c r="AZ188" s="107">
        <f>AZ40-AZ187</f>
        <v>2541068586.880001</v>
      </c>
      <c r="BB188" s="35">
        <f>+Y188-AX188</f>
        <v>0</v>
      </c>
      <c r="BD188" s="3">
        <f t="shared" si="92"/>
        <v>0</v>
      </c>
      <c r="BE188" s="3">
        <f t="shared" si="93"/>
        <v>0</v>
      </c>
    </row>
    <row r="189" spans="1:57" ht="16.5" customHeight="1">
      <c r="A189" s="109" t="s">
        <v>501</v>
      </c>
      <c r="B189" s="136" t="s">
        <v>219</v>
      </c>
      <c r="C189" s="136"/>
      <c r="D189" s="136"/>
      <c r="E189" s="73"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>
        <f>+I189+J189+K189+L189+M189+N189+O189</f>
        <v>0</v>
      </c>
      <c r="Q189" s="5"/>
      <c r="R189" s="5"/>
      <c r="S189" s="5"/>
      <c r="T189" s="5"/>
      <c r="U189" s="5"/>
      <c r="V189" s="5"/>
      <c r="W189" s="5"/>
      <c r="X189" s="5">
        <f>+Q189+R189+S189+T189+U189+V189+W189</f>
        <v>0</v>
      </c>
      <c r="Y189" s="5">
        <f>+E189+F189-G189-H189-P189+X189</f>
        <v>0</v>
      </c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>
        <f>+Z189+AB189+AD189+AF189+AH189+AJ189+AL189+AN189+AP189+AR189+AT189+AV189</f>
        <v>0</v>
      </c>
      <c r="AY189" s="12">
        <f>AW189+AU189+AS189+AQ189+AO189+AM189+AK189+AI189+AG189+AE189+AC189+AA189</f>
        <v>0</v>
      </c>
      <c r="AZ189" s="98">
        <f>+Y189-AY189</f>
        <v>0</v>
      </c>
      <c r="BB189" s="35">
        <f>+Y189-AX189</f>
        <v>0</v>
      </c>
      <c r="BD189" s="3">
        <f t="shared" si="92"/>
        <v>0</v>
      </c>
      <c r="BE189" s="3">
        <f t="shared" si="93"/>
        <v>0</v>
      </c>
    </row>
    <row r="190" spans="1:57" ht="16.5" customHeight="1">
      <c r="A190" s="109" t="s">
        <v>154</v>
      </c>
      <c r="B190" s="136" t="s">
        <v>507</v>
      </c>
      <c r="C190" s="136"/>
      <c r="D190" s="136"/>
      <c r="E190" s="8">
        <f>+E188-E189</f>
        <v>2541068586.879999</v>
      </c>
      <c r="F190" s="6">
        <f aca="true" t="shared" si="101" ref="F190:AV190">+F188-F189</f>
        <v>0</v>
      </c>
      <c r="G190" s="6">
        <f t="shared" si="101"/>
        <v>0</v>
      </c>
      <c r="H190" s="6">
        <f t="shared" si="101"/>
        <v>0</v>
      </c>
      <c r="I190" s="6">
        <f t="shared" si="101"/>
        <v>0</v>
      </c>
      <c r="J190" s="6">
        <f t="shared" si="101"/>
        <v>0</v>
      </c>
      <c r="K190" s="6">
        <f t="shared" si="101"/>
        <v>0</v>
      </c>
      <c r="L190" s="6">
        <f t="shared" si="101"/>
        <v>0</v>
      </c>
      <c r="M190" s="6">
        <f t="shared" si="101"/>
        <v>0</v>
      </c>
      <c r="N190" s="6">
        <f t="shared" si="101"/>
        <v>0</v>
      </c>
      <c r="O190" s="6">
        <f t="shared" si="101"/>
        <v>0</v>
      </c>
      <c r="P190" s="6">
        <f t="shared" si="101"/>
        <v>0</v>
      </c>
      <c r="Q190" s="6">
        <f t="shared" si="101"/>
        <v>0</v>
      </c>
      <c r="R190" s="6">
        <f t="shared" si="101"/>
        <v>0</v>
      </c>
      <c r="S190" s="6">
        <f t="shared" si="101"/>
        <v>0</v>
      </c>
      <c r="T190" s="6">
        <f t="shared" si="101"/>
        <v>0</v>
      </c>
      <c r="U190" s="6">
        <f t="shared" si="101"/>
        <v>0</v>
      </c>
      <c r="V190" s="6">
        <f t="shared" si="101"/>
        <v>0</v>
      </c>
      <c r="W190" s="6">
        <f t="shared" si="101"/>
        <v>0</v>
      </c>
      <c r="X190" s="6">
        <f t="shared" si="101"/>
        <v>0</v>
      </c>
      <c r="Y190" s="6">
        <f t="shared" si="101"/>
        <v>2541068586.879999</v>
      </c>
      <c r="Z190" s="68">
        <f>+Z188-Z189</f>
        <v>3056705352.8799996</v>
      </c>
      <c r="AA190" s="68">
        <f t="shared" si="101"/>
        <v>5074462969.15</v>
      </c>
      <c r="AB190" s="68">
        <f t="shared" si="101"/>
        <v>2561520294.8799996</v>
      </c>
      <c r="AC190" s="68">
        <f t="shared" si="101"/>
        <v>5760657633.87</v>
      </c>
      <c r="AD190" s="68">
        <f t="shared" si="101"/>
        <v>2003680253.8799996</v>
      </c>
      <c r="AE190" s="68">
        <f t="shared" si="101"/>
        <v>5762786371.41</v>
      </c>
      <c r="AF190" s="68">
        <f t="shared" si="101"/>
        <v>1642026613.8799996</v>
      </c>
      <c r="AG190" s="68" t="e">
        <f t="shared" si="101"/>
        <v>#REF!</v>
      </c>
      <c r="AH190" s="68">
        <f t="shared" si="101"/>
        <v>1181626076.8799996</v>
      </c>
      <c r="AI190" s="68" t="e">
        <f t="shared" si="101"/>
        <v>#REF!</v>
      </c>
      <c r="AJ190" s="68">
        <f t="shared" si="101"/>
        <v>538268579.8799996</v>
      </c>
      <c r="AK190" s="68" t="e">
        <f t="shared" si="101"/>
        <v>#REF!</v>
      </c>
      <c r="AL190" s="68">
        <f t="shared" si="101"/>
        <v>113172748.87999964</v>
      </c>
      <c r="AM190" s="68">
        <f t="shared" si="101"/>
        <v>0</v>
      </c>
      <c r="AN190" s="68">
        <f t="shared" si="101"/>
        <v>471408134.87999964</v>
      </c>
      <c r="AO190" s="68" t="e">
        <f t="shared" si="101"/>
        <v>#REF!</v>
      </c>
      <c r="AP190" s="68">
        <f t="shared" si="101"/>
        <v>664475549.8799996</v>
      </c>
      <c r="AQ190" s="68"/>
      <c r="AR190" s="68">
        <f t="shared" si="101"/>
        <v>1353234418.8799996</v>
      </c>
      <c r="AS190" s="68"/>
      <c r="AT190" s="68">
        <f t="shared" si="101"/>
        <v>1995443287.8799996</v>
      </c>
      <c r="AU190" s="68"/>
      <c r="AV190" s="68">
        <f t="shared" si="101"/>
        <v>2551068586.8799996</v>
      </c>
      <c r="AW190" s="68"/>
      <c r="AX190" s="68">
        <f>+AX188-AX189</f>
        <v>2541068586.879999</v>
      </c>
      <c r="AY190" s="68">
        <f>+AY188-AY189</f>
        <v>5762786371.409999</v>
      </c>
      <c r="AZ190" s="107">
        <f>AZ188-AZ189</f>
        <v>2541068586.880001</v>
      </c>
      <c r="BB190" s="35">
        <f>+Y190-AX190</f>
        <v>0</v>
      </c>
      <c r="BD190" s="3">
        <f>Y190-AX190</f>
        <v>0</v>
      </c>
      <c r="BE190" s="3">
        <f>AX190-AZ190</f>
        <v>0</v>
      </c>
    </row>
    <row r="191" spans="1:52" ht="11.25">
      <c r="A191" s="110"/>
      <c r="B191" s="23"/>
      <c r="C191" s="23"/>
      <c r="D191" s="111"/>
      <c r="E191" s="76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112"/>
    </row>
    <row r="192" spans="1:52" ht="11.25">
      <c r="A192" s="110"/>
      <c r="B192" s="23"/>
      <c r="C192" s="23"/>
      <c r="D192" s="111"/>
      <c r="E192" s="76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35"/>
      <c r="AP192" s="23"/>
      <c r="AQ192" s="23"/>
      <c r="AR192" s="23"/>
      <c r="AS192" s="23"/>
      <c r="AT192" s="23"/>
      <c r="AU192" s="23"/>
      <c r="AV192" s="23"/>
      <c r="AW192" s="23"/>
      <c r="AX192" s="35"/>
      <c r="AY192" s="35"/>
      <c r="AZ192" s="113"/>
    </row>
    <row r="193" spans="1:52" ht="11.25">
      <c r="A193" s="110"/>
      <c r="B193" s="23"/>
      <c r="C193" s="23"/>
      <c r="D193" s="111"/>
      <c r="E193" s="76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35"/>
      <c r="AY193" s="23"/>
      <c r="AZ193" s="112"/>
    </row>
    <row r="194" spans="1:52" ht="11.25">
      <c r="A194" s="110"/>
      <c r="B194" s="23"/>
      <c r="C194" s="23"/>
      <c r="D194" s="111"/>
      <c r="E194" s="76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112"/>
    </row>
    <row r="195" spans="1:52" ht="11.25">
      <c r="A195" s="114" t="s">
        <v>225</v>
      </c>
      <c r="B195" s="78"/>
      <c r="C195" s="23"/>
      <c r="D195" s="111"/>
      <c r="E195" s="128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9"/>
      <c r="R195" s="9"/>
      <c r="S195" s="9"/>
      <c r="T195" s="9"/>
      <c r="U195" s="9"/>
      <c r="V195" s="9"/>
      <c r="W195" s="9"/>
      <c r="X195" s="9"/>
      <c r="Y195" s="9"/>
      <c r="Z195" s="23"/>
      <c r="AA195" s="23"/>
      <c r="AB195" s="80"/>
      <c r="AC195" s="80"/>
      <c r="AD195" s="23"/>
      <c r="AE195" s="23"/>
      <c r="AF195" s="23"/>
      <c r="AG195" s="23"/>
      <c r="AH195" s="23"/>
      <c r="AI195" s="23"/>
      <c r="AJ195" s="122"/>
      <c r="AK195" s="122"/>
      <c r="AL195" s="122"/>
      <c r="AM195" s="122"/>
      <c r="AN195" s="122"/>
      <c r="AO195" s="23"/>
      <c r="AP195" s="23"/>
      <c r="AQ195" s="23"/>
      <c r="AR195" s="23"/>
      <c r="AS195" s="23"/>
      <c r="AT195" s="23"/>
      <c r="AU195" s="23"/>
      <c r="AV195" s="23"/>
      <c r="AW195" s="23"/>
      <c r="AX195" s="129"/>
      <c r="AY195" s="130"/>
      <c r="AZ195" s="112"/>
    </row>
    <row r="196" spans="1:52" ht="11.25" customHeight="1">
      <c r="A196" s="114"/>
      <c r="B196" s="77" t="s">
        <v>509</v>
      </c>
      <c r="C196" s="23"/>
      <c r="D196" s="111"/>
      <c r="E196" s="134" t="s">
        <v>508</v>
      </c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9"/>
      <c r="R196" s="9"/>
      <c r="S196" s="9"/>
      <c r="T196" s="9"/>
      <c r="U196" s="9"/>
      <c r="V196" s="9"/>
      <c r="W196" s="9"/>
      <c r="X196" s="9"/>
      <c r="Y196" s="9"/>
      <c r="Z196" s="146"/>
      <c r="AA196" s="146"/>
      <c r="AB196" s="146"/>
      <c r="AC196" s="146"/>
      <c r="AD196" s="146"/>
      <c r="AE196" s="81"/>
      <c r="AF196" s="23"/>
      <c r="AG196" s="23"/>
      <c r="AH196" s="23"/>
      <c r="AI196" s="23"/>
      <c r="AJ196" s="146" t="s">
        <v>508</v>
      </c>
      <c r="AK196" s="146"/>
      <c r="AL196" s="146"/>
      <c r="AM196" s="146"/>
      <c r="AN196" s="146"/>
      <c r="AO196" s="23"/>
      <c r="AP196" s="23"/>
      <c r="AQ196" s="23"/>
      <c r="AR196" s="23"/>
      <c r="AS196" s="23"/>
      <c r="AT196" s="23"/>
      <c r="AU196" s="23"/>
      <c r="AV196" s="23"/>
      <c r="AW196" s="23"/>
      <c r="AX196" s="148" t="s">
        <v>267</v>
      </c>
      <c r="AY196" s="148"/>
      <c r="AZ196" s="112"/>
    </row>
    <row r="197" spans="1:52" ht="13.5" customHeight="1" thickBot="1">
      <c r="A197" s="150" t="s">
        <v>228</v>
      </c>
      <c r="B197" s="151"/>
      <c r="C197" s="147"/>
      <c r="D197" s="147"/>
      <c r="E197" s="132" t="s">
        <v>268</v>
      </c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86"/>
      <c r="R197" s="86"/>
      <c r="S197" s="86"/>
      <c r="T197" s="86"/>
      <c r="U197" s="86"/>
      <c r="V197" s="86"/>
      <c r="W197" s="86"/>
      <c r="X197" s="86"/>
      <c r="Y197" s="86"/>
      <c r="Z197" s="116"/>
      <c r="AA197" s="115"/>
      <c r="AB197" s="117"/>
      <c r="AC197" s="118"/>
      <c r="AD197" s="115"/>
      <c r="AE197" s="115"/>
      <c r="AF197" s="115"/>
      <c r="AG197" s="115"/>
      <c r="AH197" s="115"/>
      <c r="AI197" s="115"/>
      <c r="AJ197" s="115"/>
      <c r="AK197" s="115"/>
      <c r="AL197" s="121" t="s">
        <v>268</v>
      </c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49" t="s">
        <v>226</v>
      </c>
      <c r="AY197" s="149"/>
      <c r="AZ197" s="119"/>
    </row>
  </sheetData>
  <sheetProtection/>
  <mergeCells count="25">
    <mergeCell ref="Z196:AD196"/>
    <mergeCell ref="C197:D197"/>
    <mergeCell ref="AX196:AY196"/>
    <mergeCell ref="AX197:AY197"/>
    <mergeCell ref="B183:D183"/>
    <mergeCell ref="B180:D180"/>
    <mergeCell ref="B181:D181"/>
    <mergeCell ref="A197:B197"/>
    <mergeCell ref="AJ196:AN196"/>
    <mergeCell ref="B190:D190"/>
    <mergeCell ref="A1:AZ1"/>
    <mergeCell ref="A2:AZ2"/>
    <mergeCell ref="B4:D4"/>
    <mergeCell ref="B5:D5"/>
    <mergeCell ref="B37:D37"/>
    <mergeCell ref="B40:D40"/>
    <mergeCell ref="E196:P196"/>
    <mergeCell ref="B186:D186"/>
    <mergeCell ref="B187:D187"/>
    <mergeCell ref="B188:D188"/>
    <mergeCell ref="B189:D189"/>
    <mergeCell ref="B179:D179"/>
    <mergeCell ref="B182:D182"/>
    <mergeCell ref="B184:D184"/>
    <mergeCell ref="B185:D185"/>
  </mergeCells>
  <printOptions/>
  <pageMargins left="0.3937007874015748" right="0.1968503937007874" top="0.3937007874015748" bottom="0.3937007874015748" header="0.1968503937007874" footer="0.31496062992125984"/>
  <pageSetup horizontalDpi="600" verticalDpi="600" orientation="landscape" paperSize="122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INDERBU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FINANCIERA</dc:creator>
  <cp:keywords/>
  <dc:description/>
  <cp:lastModifiedBy>Edgar Jaimes Mateus</cp:lastModifiedBy>
  <cp:lastPrinted>2023-04-14T22:24:40Z</cp:lastPrinted>
  <dcterms:created xsi:type="dcterms:W3CDTF">2007-09-03T17:41:12Z</dcterms:created>
  <dcterms:modified xsi:type="dcterms:W3CDTF">2023-04-24T21:28:22Z</dcterms:modified>
  <cp:category/>
  <cp:version/>
  <cp:contentType/>
  <cp:contentStatus/>
</cp:coreProperties>
</file>